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05-2026 Citric Acid\"/>
    </mc:Choice>
  </mc:AlternateContent>
  <xr:revisionPtr revIDLastSave="0" documentId="13_ncr:1_{DE646F9A-9E87-4606-9EBA-FEFA7176BE46}" xr6:coauthVersionLast="47" xr6:coauthVersionMax="47" xr10:uidLastSave="{00000000-0000-0000-0000-000000000000}"/>
  <bookViews>
    <workbookView xWindow="-108" yWindow="-108" windowWidth="23256" windowHeight="12456" xr2:uid="{00000000-000D-0000-FFFF-FFFF00000000}"/>
  </bookViews>
  <sheets>
    <sheet name="2026" sheetId="10" r:id="rId1"/>
    <sheet name="Bid Review" sheetId="2" r:id="rId2"/>
    <sheet name="2025" sheetId="11" r:id="rId3"/>
    <sheet name="2024" sheetId="1" r:id="rId4"/>
    <sheet name="2023 " sheetId="9" r:id="rId5"/>
    <sheet name="2022 " sheetId="8" r:id="rId6"/>
    <sheet name="2021" sheetId="7" r:id="rId7"/>
    <sheet name="2019" sheetId="6" r:id="rId8"/>
    <sheet name="2018" sheetId="5" r:id="rId9"/>
    <sheet name="2017" sheetId="4" r:id="rId10"/>
    <sheet name="Historical" sheetId="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0" l="1"/>
  <c r="H23" i="10"/>
  <c r="H22" i="10"/>
  <c r="H21" i="10"/>
  <c r="G24" i="10"/>
  <c r="G23" i="10"/>
  <c r="G22" i="10"/>
  <c r="G21" i="10"/>
  <c r="F24" i="10"/>
  <c r="F23" i="10"/>
  <c r="F22" i="10"/>
  <c r="E24" i="10"/>
  <c r="E23" i="10"/>
  <c r="E22" i="10"/>
  <c r="E21" i="10"/>
  <c r="D24" i="10"/>
  <c r="D23" i="10"/>
  <c r="D22" i="10"/>
  <c r="D21" i="10"/>
  <c r="C24" i="10"/>
  <c r="C23" i="10"/>
  <c r="C22" i="10"/>
  <c r="H24" i="11"/>
  <c r="G24" i="11"/>
  <c r="F24" i="11"/>
  <c r="E24" i="11"/>
  <c r="D24" i="11"/>
  <c r="C24" i="11"/>
  <c r="H23" i="11"/>
  <c r="G23" i="11"/>
  <c r="F23" i="11"/>
  <c r="E23" i="11"/>
  <c r="D23" i="11"/>
  <c r="C23" i="11"/>
  <c r="G22" i="11"/>
  <c r="F22" i="11"/>
  <c r="E22" i="11"/>
  <c r="D22" i="11"/>
  <c r="H22" i="11" s="1"/>
  <c r="C22" i="11"/>
  <c r="G21" i="11"/>
  <c r="F21" i="11"/>
  <c r="E21" i="11"/>
  <c r="D21" i="11"/>
  <c r="C21" i="11"/>
  <c r="H21" i="11" s="1"/>
  <c r="H22" i="1"/>
  <c r="G21" i="1"/>
  <c r="D24" i="1"/>
  <c r="E24" i="1"/>
  <c r="F24" i="1"/>
  <c r="G24" i="1"/>
  <c r="D23" i="1"/>
  <c r="E23" i="1"/>
  <c r="F23" i="1"/>
  <c r="G23" i="1"/>
  <c r="C24" i="1"/>
  <c r="C23" i="1"/>
  <c r="D22" i="1"/>
  <c r="E22" i="1"/>
  <c r="F22" i="1"/>
  <c r="G22" i="1"/>
  <c r="C22" i="1"/>
  <c r="F21" i="9"/>
  <c r="E21" i="9"/>
  <c r="G21" i="9" s="1"/>
  <c r="D21" i="9"/>
  <c r="C21" i="9"/>
  <c r="F20" i="9"/>
  <c r="E20" i="9"/>
  <c r="D20" i="9"/>
  <c r="C20" i="9"/>
  <c r="G20" i="9" s="1"/>
  <c r="F24" i="8"/>
  <c r="E24" i="8"/>
  <c r="D24" i="8"/>
  <c r="C24" i="8"/>
  <c r="E23" i="8"/>
  <c r="C23" i="8"/>
  <c r="E31" i="6"/>
  <c r="C31" i="6"/>
  <c r="E30" i="6"/>
  <c r="D30" i="6"/>
  <c r="D31" i="6" s="1"/>
  <c r="C30" i="6"/>
  <c r="B30" i="6"/>
  <c r="B31" i="6" s="1"/>
  <c r="E23" i="6"/>
  <c r="D23" i="6"/>
  <c r="C23" i="6"/>
  <c r="E22" i="6"/>
  <c r="D22" i="6"/>
  <c r="C22" i="6"/>
  <c r="D21" i="6"/>
  <c r="C21" i="6"/>
  <c r="B20" i="6"/>
  <c r="B22" i="6" s="1"/>
  <c r="F22" i="6" s="1"/>
  <c r="E30" i="5"/>
  <c r="C30" i="5"/>
  <c r="B30" i="5"/>
  <c r="E29" i="5"/>
  <c r="C29" i="5"/>
  <c r="B29" i="5"/>
  <c r="E22" i="5"/>
  <c r="D22" i="5"/>
  <c r="C22" i="5"/>
  <c r="B22" i="5"/>
  <c r="F22" i="5" s="1"/>
  <c r="E21" i="5"/>
  <c r="D21" i="5"/>
  <c r="C21" i="5"/>
  <c r="B21" i="5"/>
  <c r="F21" i="5" s="1"/>
  <c r="E20" i="5"/>
  <c r="D20" i="5"/>
  <c r="F20" i="5" s="1"/>
  <c r="C20" i="5"/>
  <c r="B20" i="5"/>
  <c r="I22" i="10" l="1"/>
  <c r="I24" i="10"/>
  <c r="I23" i="10"/>
  <c r="H24" i="1"/>
  <c r="H23" i="1"/>
  <c r="B21" i="6"/>
  <c r="B23" i="6"/>
  <c r="F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A10" authorId="0" shapeId="0" xr:uid="{37B66E46-8EE1-4138-B3A6-6FC8BF53DC83}">
      <text>
        <r>
          <rPr>
            <b/>
            <sz val="9"/>
            <color indexed="81"/>
            <rFont val="Tahoma"/>
            <family val="2"/>
          </rPr>
          <t>Gemma Lathi:</t>
        </r>
        <r>
          <rPr>
            <sz val="9"/>
            <color indexed="81"/>
            <rFont val="Tahoma"/>
            <family val="2"/>
          </rPr>
          <t xml:space="preserve">
dba Northstar Chemical</t>
        </r>
      </text>
    </comment>
  </commentList>
</comments>
</file>

<file path=xl/sharedStrings.xml><?xml version="1.0" encoding="utf-8"?>
<sst xmlns="http://schemas.openxmlformats.org/spreadsheetml/2006/main" count="459" uniqueCount="151">
  <si>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</si>
  <si>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</si>
  <si>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</si>
  <si>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</si>
  <si>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</si>
  <si>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</si>
  <si>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</si>
  <si>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</si>
  <si>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</si>
  <si>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</si>
  <si>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</si>
  <si>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</si>
  <si>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</si>
  <si>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</si>
  <si>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</si>
  <si>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</si>
  <si>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</si>
  <si>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</si>
  <si>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</si>
  <si>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</si>
  <si>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</si>
  <si>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</si>
  <si>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</si>
  <si>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</si>
  <si>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</si>
  <si>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</si>
  <si>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</si>
  <si>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</si>
  <si>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Central Valley</t>
  </si>
  <si>
    <t>gal</t>
  </si>
  <si>
    <t>lb</t>
  </si>
  <si>
    <t>Bid Results for Project 05-2021 CITRIC ACID</t>
  </si>
  <si>
    <t>CITRIC ACID 48%-52% Liquid</t>
  </si>
  <si>
    <t>CITRIC ACID dry material</t>
  </si>
  <si>
    <t>East Bay</t>
  </si>
  <si>
    <t>North Bay</t>
  </si>
  <si>
    <t>Sacramento</t>
  </si>
  <si>
    <t>Tri Valley</t>
  </si>
  <si>
    <t>Pacific Star Chemical as a dba of Northstar Chemical</t>
  </si>
  <si>
    <t>BAY AREA CHEMICAL CONSORTIUM</t>
  </si>
  <si>
    <t>Single Bid Award</t>
  </si>
  <si>
    <t>Brenntag Pacific</t>
  </si>
  <si>
    <t>Sierra Chemical</t>
  </si>
  <si>
    <t>Univar</t>
  </si>
  <si>
    <t>48% - 52% Liquid 
Unit price per gallon</t>
  </si>
  <si>
    <t>Crystalline Powder 
Unit price per dry lb</t>
  </si>
  <si>
    <t>Final Bid Tabulation for Bid No. 05-2017</t>
  </si>
  <si>
    <t>Supply and Delivery of Citric Acid</t>
  </si>
  <si>
    <t>Open Date: Tuesday, April 4, 2017 at 9:00 a.m. PDT</t>
  </si>
  <si>
    <t>Name of Bidder</t>
  </si>
  <si>
    <t>North Bay
Unit Price
Per Gallon</t>
  </si>
  <si>
    <t>North Bay Cost Estimated at 2,500 Gals</t>
  </si>
  <si>
    <t>Tri-Valley
Unit Price
Per Dry Lb.</t>
  </si>
  <si>
    <t>Tri-Valley Cost Estimated at 1,000 Lbs.</t>
  </si>
  <si>
    <t>Tri-Valley
Unit Price
Per Gallon</t>
  </si>
  <si>
    <t>Tri-Valley Cost Estimated at 1,980 Gals</t>
  </si>
  <si>
    <t>Central Valley
Unit Price
Per Gallon</t>
  </si>
  <si>
    <t>Central  Valley Cost Estimated at 2,000 Gals</t>
  </si>
  <si>
    <t>Total Overall Cost</t>
  </si>
  <si>
    <t>Univar USA Inc.</t>
  </si>
  <si>
    <t>*</t>
  </si>
  <si>
    <t>Northstar Chemical</t>
  </si>
  <si>
    <t>Brenntag Pacific, Inc.</t>
  </si>
  <si>
    <t>Sierra Chemical Co.</t>
  </si>
  <si>
    <t>*Univar bid considered irregular - did not include a unit price for Tri-Valley in $/dry lb.</t>
  </si>
  <si>
    <t xml:space="preserve"> Lowest Overall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</si>
  <si>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05-2018</t>
    </r>
  </si>
  <si>
    <r>
      <t xml:space="preserve">Supply and Delivery of </t>
    </r>
    <r>
      <rPr>
        <b/>
        <sz val="12"/>
        <color theme="1"/>
        <rFont val="Calibri"/>
        <family val="2"/>
        <scheme val="minor"/>
      </rPr>
      <t>Citric Acid</t>
    </r>
    <r>
      <rPr>
        <sz val="12"/>
        <color theme="1"/>
        <rFont val="Calibri"/>
        <family val="2"/>
        <scheme val="minor"/>
      </rPr>
      <t xml:space="preserve"> for Fiscal Year 2018/2019</t>
    </r>
  </si>
  <si>
    <t>Open Date: Tuesday, April 10, 2018 at 9:00 a.m. PDT</t>
  </si>
  <si>
    <t>Unit price per gallon</t>
  </si>
  <si>
    <t>Unit price 
per dry lb</t>
  </si>
  <si>
    <t>Northstar Chemical, Inc.</t>
  </si>
  <si>
    <t>Lowest responsive bid</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</si>
  <si>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</si>
  <si>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In gallon</t>
  </si>
  <si>
    <t>In dry lb</t>
  </si>
  <si>
    <t>OVERALL COST</t>
  </si>
  <si>
    <t>Aggregate Cost Calculation:</t>
  </si>
  <si>
    <t>Estimated annual quantity</t>
  </si>
  <si>
    <t xml:space="preserve">lowest overall </t>
  </si>
  <si>
    <t>Comparison of LOWEST OVERALL RESPONSIVE BID to Previous Year's Awarded Bid</t>
  </si>
  <si>
    <t>2017 Bid Awarded to: Sierra Chemical</t>
  </si>
  <si>
    <t>2017 Awarded Unit Price</t>
  </si>
  <si>
    <t>n/a</t>
  </si>
  <si>
    <t>$ Increase/Decrease in 2018</t>
  </si>
  <si>
    <t xml:space="preserve"> % Increase/Decrease in 2018</t>
  </si>
  <si>
    <t>No Sacramento region in 2017</t>
  </si>
  <si>
    <t xml:space="preserve">Preliminary Bid Tabulation for </t>
  </si>
  <si>
    <r>
      <t xml:space="preserve">Supply and Delivery of </t>
    </r>
    <r>
      <rPr>
        <b/>
        <sz val="12"/>
        <color theme="1"/>
        <rFont val="Calibri"/>
        <family val="2"/>
        <scheme val="minor"/>
      </rPr>
      <t/>
    </r>
  </si>
  <si>
    <t>for the period</t>
  </si>
  <si>
    <t>Bid Open Date</t>
  </si>
  <si>
    <t>No bid</t>
  </si>
  <si>
    <t>Pacific Star Chemical</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</si>
  <si>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</si>
  <si>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OVERALL</t>
  </si>
  <si>
    <t>COST</t>
  </si>
  <si>
    <t>NO BID</t>
  </si>
  <si>
    <t>IRREGULAR</t>
  </si>
  <si>
    <t>2018 Bid Awarded to: Northstar Chemical</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</si>
  <si>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</si>
  <si>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</si>
  <si>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</si>
  <si>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</si>
  <si>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</si>
  <si>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Issued on 01/27/2022</t>
  </si>
  <si>
    <t>Bid Due on February 24, 2022  4:00 PM (PDT)</t>
  </si>
  <si>
    <t>Exported on 02/24/2022</t>
  </si>
  <si>
    <t>Bid Results for Project 05-2022 CITRIC ACID</t>
  </si>
  <si>
    <t xml:space="preserve">CITRIC ACID 48%-52% Liquid gal </t>
  </si>
  <si>
    <t xml:space="preserve"> CITRIC ACID dry material lbs</t>
  </si>
  <si>
    <t>Bid No. 05-2019</t>
  </si>
  <si>
    <t>Citric Acid</t>
  </si>
  <si>
    <t>FYE 2019/2020</t>
  </si>
  <si>
    <t>Tuesday, April 2, 2019 at 9:00 PDT</t>
  </si>
  <si>
    <t>Bid Results for Project 05-2023 CITRIC ACID</t>
  </si>
  <si>
    <t>Bid Due on February 23, 2023 4:00 PM (PDT)</t>
  </si>
  <si>
    <t>Overall Cost</t>
  </si>
  <si>
    <t>Bid Results for Project 05-2024 CITRIC ACID</t>
  </si>
  <si>
    <t>Bid Due on February 22, 2024 4:00 PM (PDT)</t>
  </si>
  <si>
    <t>Marin Sonoma Napa</t>
  </si>
  <si>
    <t>Peninsula</t>
  </si>
  <si>
    <t>Redox Inc</t>
  </si>
  <si>
    <t>Univar Solutions USA LLC.</t>
  </si>
  <si>
    <t>N/A</t>
  </si>
  <si>
    <t xml:space="preserve">Irregular bid </t>
  </si>
  <si>
    <t>Lowest overall cost</t>
  </si>
  <si>
    <t>Bid Results for Project 05-2025 CITRIC ACID</t>
  </si>
  <si>
    <t>Bid Due on February 20, 2025 4:00 PM (PDT)</t>
  </si>
  <si>
    <t>CHEMRITE, INCORPORATED</t>
  </si>
  <si>
    <t>overall lowest</t>
  </si>
  <si>
    <t>Bid Results for Project 05-2026 CITRIC ACID</t>
  </si>
  <si>
    <t>Bid Due on February 19, 2026 4:00 PM (PDT)</t>
  </si>
  <si>
    <t>Bid Due on February 19, 2026  4:00 PM (PT)</t>
  </si>
  <si>
    <t>Lowest responsive responsible bidder</t>
  </si>
  <si>
    <t>y</t>
  </si>
  <si>
    <t>none</t>
  </si>
  <si>
    <t>Suncoal and Univar</t>
  </si>
  <si>
    <t>yes - see below</t>
  </si>
  <si>
    <t>same</t>
  </si>
  <si>
    <t xml:space="preserve">no  </t>
  </si>
  <si>
    <t xml:space="preserve">none </t>
  </si>
  <si>
    <t>missing second page</t>
  </si>
  <si>
    <t>no - emergency plan</t>
  </si>
  <si>
    <t>Brenntag Pacific, LLC</t>
  </si>
  <si>
    <t>South Bay</t>
  </si>
  <si>
    <t xml:space="preserve">*unresponsive </t>
  </si>
  <si>
    <t>*unresponsive</t>
  </si>
  <si>
    <t>no</t>
  </si>
  <si>
    <t xml:space="preserve">unresponsive - pricing not provided for all geographic regions. </t>
  </si>
  <si>
    <t>Overall lowest</t>
  </si>
  <si>
    <t>Northstar Chemical as a DBA of Pacific Star Chemical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</si>
</sst>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quot;$&quot;#,##0.0000"/>
    <numFmt numFmtId="166" formatCode="&quot;$&quot;#,##0.00000"/>
    <numFmt numFmtId="167" formatCode="&quot;$&quot;#,##0.00"/>
    <numFmt numFmtId="168" formatCode="\$#,##0.00"/>
    <numFmt numFmtId="169" formatCode="#,##0.0000"/>
  </numFmts>
  <fonts count="24"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font>
    <font>
      <sz val="1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b/>
      <u/>
      <sz val="12"/>
      <color theme="1"/>
      <name val="Calibri"/>
      <family val="2"/>
      <scheme val="minor"/>
    </font>
    <font>
      <b/>
      <i/>
      <sz val="10"/>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
      <b/>
      <i/>
      <u/>
      <sz val="10"/>
      <color theme="1"/>
      <name val="Calibri"/>
      <family val="2"/>
      <scheme val="minor"/>
    </font>
    <font>
      <sz val="11"/>
      <color rgb="FFFF0000"/>
      <name val="Calibri"/>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tint="-0.249977111117893"/>
      </right>
      <top/>
      <bottom style="thin">
        <color indexed="64"/>
      </bottom>
      <diagonal/>
    </border>
    <border>
      <left style="thin">
        <color indexed="64"/>
      </left>
      <right style="thin">
        <color theme="0" tint="-0.34998626667073579"/>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s>
  <cellStyleXfs count="2">
    <xf numFmtId="0" fontId="0" fillId="0" borderId="0"/>
    <xf numFmtId="9" fontId="7" fillId="0" borderId="0" applyFont="0" applyFill="0" applyBorder="0" applyAlignment="0" applyProtection="0"/>
  </cellStyleXfs>
  <cellXfs count="185">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1" fillId="0" borderId="6" xfId="0" applyFont="1" applyBorder="1"/>
    <xf numFmtId="0" fontId="6" fillId="0" borderId="1" xfId="0" applyFont="1" applyBorder="1" applyAlignment="1">
      <alignment horizontal="center" vertical="center" wrapText="1"/>
    </xf>
    <xf numFmtId="164" fontId="0" fillId="2" borderId="0" xfId="0" applyNumberFormat="1" applyFill="1"/>
    <xf numFmtId="164" fontId="0" fillId="0" borderId="0" xfId="0" applyNumberFormat="1"/>
    <xf numFmtId="0" fontId="5" fillId="0" borderId="1" xfId="0" applyFont="1" applyBorder="1" applyAlignment="1">
      <alignment horizontal="center" vertical="center" wrapText="1"/>
    </xf>
    <xf numFmtId="0" fontId="3" fillId="0" borderId="1" xfId="0" applyFont="1" applyBorder="1" applyAlignment="1">
      <alignment horizontal="right" vertical="top" wrapText="1"/>
    </xf>
    <xf numFmtId="0" fontId="9" fillId="0" borderId="0" xfId="0" applyFont="1"/>
    <xf numFmtId="0" fontId="10" fillId="0" borderId="0" xfId="0" applyFont="1"/>
    <xf numFmtId="0" fontId="11" fillId="0" borderId="0" xfId="0" applyFont="1" applyAlignment="1">
      <alignment horizontal="left"/>
    </xf>
    <xf numFmtId="0" fontId="11" fillId="0" borderId="7" xfId="0" applyFont="1" applyBorder="1" applyAlignment="1">
      <alignment horizontal="right"/>
    </xf>
    <xf numFmtId="0" fontId="12" fillId="0" borderId="7" xfId="0" applyFont="1" applyBorder="1" applyAlignment="1">
      <alignment horizontal="center"/>
    </xf>
    <xf numFmtId="0" fontId="12" fillId="0" borderId="8" xfId="0" applyFont="1" applyBorder="1" applyAlignment="1">
      <alignment wrapText="1"/>
    </xf>
    <xf numFmtId="0" fontId="12" fillId="0" borderId="8" xfId="0" applyFont="1" applyBorder="1" applyAlignment="1">
      <alignment horizontal="center" wrapText="1"/>
    </xf>
    <xf numFmtId="0" fontId="12" fillId="0" borderId="0" xfId="0" applyFont="1" applyAlignment="1">
      <alignment wrapText="1"/>
    </xf>
    <xf numFmtId="0" fontId="12" fillId="3" borderId="9" xfId="0" applyFont="1" applyFill="1" applyBorder="1"/>
    <xf numFmtId="0" fontId="12" fillId="3" borderId="9" xfId="0" applyFont="1" applyFill="1" applyBorder="1" applyAlignment="1">
      <alignment horizontal="center"/>
    </xf>
    <xf numFmtId="0" fontId="12" fillId="0" borderId="0" xfId="0" applyFont="1"/>
    <xf numFmtId="0" fontId="12" fillId="0" borderId="1" xfId="0" applyFont="1" applyBorder="1" applyAlignment="1">
      <alignment horizontal="center"/>
    </xf>
    <xf numFmtId="165" fontId="12" fillId="0" borderId="1" xfId="0" applyNumberFormat="1" applyFont="1" applyBorder="1" applyAlignment="1">
      <alignment horizontal="center"/>
    </xf>
    <xf numFmtId="166" fontId="12" fillId="0" borderId="1" xfId="0" applyNumberFormat="1" applyFont="1" applyBorder="1" applyAlignment="1">
      <alignment horizontal="center"/>
    </xf>
    <xf numFmtId="166" fontId="12" fillId="0" borderId="10" xfId="0" applyNumberFormat="1" applyFont="1" applyBorder="1" applyAlignment="1">
      <alignment horizontal="center"/>
    </xf>
    <xf numFmtId="0" fontId="12" fillId="3" borderId="1" xfId="0" applyFont="1" applyFill="1" applyBorder="1"/>
    <xf numFmtId="165" fontId="12" fillId="3" borderId="1" xfId="0" applyNumberFormat="1" applyFont="1" applyFill="1" applyBorder="1" applyAlignment="1">
      <alignment horizontal="center"/>
    </xf>
    <xf numFmtId="0" fontId="13" fillId="0" borderId="0" xfId="0" applyFont="1"/>
    <xf numFmtId="0" fontId="13" fillId="0" borderId="11" xfId="0" applyFont="1" applyBorder="1"/>
    <xf numFmtId="0" fontId="13" fillId="0" borderId="12" xfId="0" applyFont="1" applyBorder="1" applyAlignment="1">
      <alignment horizontal="center" wrapText="1"/>
    </xf>
    <xf numFmtId="0" fontId="14" fillId="0" borderId="12" xfId="0" applyFont="1" applyBorder="1" applyAlignment="1">
      <alignment horizontal="center" wrapText="1"/>
    </xf>
    <xf numFmtId="0" fontId="12" fillId="0" borderId="13" xfId="0" applyFont="1" applyBorder="1"/>
    <xf numFmtId="167" fontId="12" fillId="0" borderId="13" xfId="0" applyNumberFormat="1" applyFont="1" applyBorder="1" applyAlignment="1">
      <alignment horizontal="center"/>
    </xf>
    <xf numFmtId="3" fontId="12" fillId="0" borderId="13" xfId="0" applyNumberFormat="1" applyFont="1" applyBorder="1" applyAlignment="1">
      <alignment horizontal="center"/>
    </xf>
    <xf numFmtId="167" fontId="12" fillId="0" borderId="14" xfId="0" applyNumberFormat="1" applyFont="1" applyBorder="1" applyAlignment="1">
      <alignment horizontal="center"/>
    </xf>
    <xf numFmtId="0" fontId="12" fillId="0" borderId="15" xfId="0" applyFont="1" applyBorder="1"/>
    <xf numFmtId="167" fontId="12" fillId="0" borderId="15" xfId="0" applyNumberFormat="1" applyFont="1" applyBorder="1" applyAlignment="1">
      <alignment horizontal="center"/>
    </xf>
    <xf numFmtId="0" fontId="12" fillId="2" borderId="13" xfId="0" applyFont="1" applyFill="1" applyBorder="1" applyAlignment="1">
      <alignment wrapText="1"/>
    </xf>
    <xf numFmtId="167" fontId="12" fillId="2" borderId="15" xfId="0" applyNumberFormat="1" applyFont="1" applyFill="1" applyBorder="1" applyAlignment="1">
      <alignment horizontal="center"/>
    </xf>
    <xf numFmtId="167" fontId="12" fillId="2" borderId="15" xfId="0" applyNumberFormat="1" applyFont="1" applyFill="1" applyBorder="1" applyAlignment="1">
      <alignment horizontal="center" wrapText="1"/>
    </xf>
    <xf numFmtId="167" fontId="12" fillId="0" borderId="0" xfId="0" applyNumberFormat="1" applyFont="1"/>
    <xf numFmtId="0" fontId="13" fillId="2" borderId="0" xfId="0" applyFont="1" applyFill="1"/>
    <xf numFmtId="0" fontId="11" fillId="0" borderId="0" xfId="0" applyFont="1"/>
    <xf numFmtId="0" fontId="10" fillId="0" borderId="0" xfId="0" applyFont="1" applyAlignment="1">
      <alignment horizontal="right"/>
    </xf>
    <xf numFmtId="0" fontId="15" fillId="0" borderId="0" xfId="0" applyFont="1" applyAlignment="1">
      <alignment horizontal="left"/>
    </xf>
    <xf numFmtId="0" fontId="10" fillId="0" borderId="18" xfId="0" applyFont="1" applyBorder="1" applyAlignment="1">
      <alignment horizontal="center" wrapText="1"/>
    </xf>
    <xf numFmtId="0" fontId="1" fillId="0" borderId="1"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9" xfId="0" applyFont="1" applyBorder="1" applyAlignment="1">
      <alignment horizontal="center" wrapText="1"/>
    </xf>
    <xf numFmtId="165" fontId="0" fillId="0" borderId="22" xfId="0" applyNumberFormat="1" applyBorder="1" applyAlignment="1">
      <alignment horizontal="left"/>
    </xf>
    <xf numFmtId="166" fontId="0" fillId="0" borderId="23" xfId="0" applyNumberFormat="1" applyBorder="1" applyAlignment="1">
      <alignment horizontal="center"/>
    </xf>
    <xf numFmtId="166" fontId="0" fillId="0" borderId="13" xfId="0" applyNumberFormat="1" applyBorder="1" applyAlignment="1">
      <alignment horizontal="center"/>
    </xf>
    <xf numFmtId="166" fontId="0" fillId="0" borderId="24" xfId="0" applyNumberFormat="1" applyBorder="1" applyAlignment="1">
      <alignment horizontal="center"/>
    </xf>
    <xf numFmtId="166" fontId="0" fillId="0" borderId="22" xfId="0" applyNumberFormat="1" applyBorder="1" applyAlignment="1">
      <alignment horizontal="center"/>
    </xf>
    <xf numFmtId="165" fontId="0" fillId="2" borderId="22" xfId="0" applyNumberFormat="1" applyFill="1" applyBorder="1" applyAlignment="1">
      <alignment horizontal="left"/>
    </xf>
    <xf numFmtId="166" fontId="0" fillId="2" borderId="25" xfId="0" applyNumberFormat="1" applyFill="1" applyBorder="1" applyAlignment="1">
      <alignment horizontal="center"/>
    </xf>
    <xf numFmtId="166" fontId="0" fillId="2" borderId="15" xfId="0" applyNumberFormat="1" applyFill="1" applyBorder="1" applyAlignment="1">
      <alignment horizontal="center"/>
    </xf>
    <xf numFmtId="166" fontId="0" fillId="2" borderId="26" xfId="0" applyNumberFormat="1" applyFill="1" applyBorder="1" applyAlignment="1">
      <alignment horizontal="center"/>
    </xf>
    <xf numFmtId="166" fontId="0" fillId="2" borderId="27" xfId="0" applyNumberFormat="1" applyFill="1" applyBorder="1" applyAlignment="1">
      <alignment horizontal="center"/>
    </xf>
    <xf numFmtId="165" fontId="0" fillId="0" borderId="10" xfId="0" applyNumberFormat="1" applyBorder="1" applyAlignment="1">
      <alignment horizontal="left"/>
    </xf>
    <xf numFmtId="166" fontId="0" fillId="0" borderId="28" xfId="0" applyNumberFormat="1" applyBorder="1" applyAlignment="1">
      <alignment horizontal="center"/>
    </xf>
    <xf numFmtId="166" fontId="0" fillId="0" borderId="29" xfId="0" applyNumberFormat="1" applyBorder="1" applyAlignment="1">
      <alignment horizontal="center"/>
    </xf>
    <xf numFmtId="166" fontId="0" fillId="0" borderId="30" xfId="0" applyNumberFormat="1" applyBorder="1" applyAlignment="1">
      <alignment horizontal="center"/>
    </xf>
    <xf numFmtId="166" fontId="8" fillId="0" borderId="10" xfId="0" applyNumberFormat="1" applyFont="1" applyBorder="1" applyAlignment="1">
      <alignment horizontal="center"/>
    </xf>
    <xf numFmtId="166" fontId="0" fillId="0" borderId="0" xfId="0" applyNumberFormat="1" applyAlignment="1">
      <alignment horizontal="center"/>
    </xf>
    <xf numFmtId="0" fontId="16" fillId="2" borderId="0" xfId="0" applyFont="1" applyFill="1"/>
    <xf numFmtId="0" fontId="2" fillId="0" borderId="0" xfId="0" applyFont="1"/>
    <xf numFmtId="0" fontId="18" fillId="0" borderId="0" xfId="0" applyFont="1"/>
    <xf numFmtId="0" fontId="1" fillId="0" borderId="31" xfId="0" applyFont="1" applyBorder="1" applyAlignment="1">
      <alignment horizontal="left"/>
    </xf>
    <xf numFmtId="0" fontId="1" fillId="0" borderId="5" xfId="0" applyFont="1" applyBorder="1"/>
    <xf numFmtId="0" fontId="1" fillId="0" borderId="32" xfId="0" applyFont="1" applyBorder="1" applyAlignment="1">
      <alignment horizontal="center" wrapText="1"/>
    </xf>
    <xf numFmtId="0" fontId="4" fillId="0" borderId="33" xfId="0" applyFont="1" applyBorder="1"/>
    <xf numFmtId="3" fontId="1" fillId="0" borderId="34" xfId="0" applyNumberFormat="1" applyFont="1" applyBorder="1" applyAlignment="1">
      <alignment horizontal="center" wrapText="1"/>
    </xf>
    <xf numFmtId="3" fontId="1" fillId="0" borderId="35" xfId="0" applyNumberFormat="1" applyFont="1" applyBorder="1" applyAlignment="1">
      <alignment horizontal="center" wrapText="1"/>
    </xf>
    <xf numFmtId="3" fontId="1" fillId="0" borderId="36" xfId="0" applyNumberFormat="1" applyFont="1" applyBorder="1" applyAlignment="1">
      <alignment horizontal="center" wrapText="1"/>
    </xf>
    <xf numFmtId="3" fontId="1" fillId="0" borderId="1" xfId="0" applyNumberFormat="1" applyFont="1" applyBorder="1" applyAlignment="1">
      <alignment horizontal="center" wrapText="1"/>
    </xf>
    <xf numFmtId="3" fontId="0" fillId="0" borderId="37" xfId="0" applyNumberFormat="1" applyBorder="1"/>
    <xf numFmtId="167" fontId="0" fillId="0" borderId="23" xfId="0" applyNumberFormat="1" applyBorder="1" applyAlignment="1">
      <alignment horizontal="center"/>
    </xf>
    <xf numFmtId="167" fontId="0" fillId="0" borderId="13" xfId="0" applyNumberFormat="1" applyBorder="1" applyAlignment="1">
      <alignment horizontal="center"/>
    </xf>
    <xf numFmtId="167" fontId="0" fillId="0" borderId="24"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0" borderId="25" xfId="0" applyNumberFormat="1" applyBorder="1" applyAlignment="1">
      <alignment horizontal="center"/>
    </xf>
    <xf numFmtId="167" fontId="0" fillId="0" borderId="15" xfId="0" applyNumberFormat="1" applyBorder="1" applyAlignment="1">
      <alignment horizontal="center"/>
    </xf>
    <xf numFmtId="167" fontId="0" fillId="0" borderId="26" xfId="0" applyNumberFormat="1" applyBorder="1" applyAlignment="1">
      <alignment horizontal="center"/>
    </xf>
    <xf numFmtId="167" fontId="0" fillId="0" borderId="27" xfId="0" applyNumberFormat="1" applyBorder="1" applyAlignment="1">
      <alignment horizontal="center"/>
    </xf>
    <xf numFmtId="167" fontId="0" fillId="2" borderId="0" xfId="0" applyNumberFormat="1" applyFill="1"/>
    <xf numFmtId="167" fontId="1" fillId="0" borderId="0" xfId="0" applyNumberFormat="1" applyFont="1"/>
    <xf numFmtId="167" fontId="0" fillId="0" borderId="28" xfId="0" applyNumberFormat="1" applyBorder="1" applyAlignment="1">
      <alignment horizontal="center"/>
    </xf>
    <xf numFmtId="167" fontId="0" fillId="0" borderId="29" xfId="0" applyNumberFormat="1" applyBorder="1" applyAlignment="1">
      <alignment horizontal="center"/>
    </xf>
    <xf numFmtId="167" fontId="0" fillId="0" borderId="30" xfId="0" applyNumberFormat="1" applyBorder="1" applyAlignment="1">
      <alignment horizontal="center"/>
    </xf>
    <xf numFmtId="167" fontId="0" fillId="0" borderId="10" xfId="0" applyNumberFormat="1" applyBorder="1" applyAlignment="1">
      <alignment horizontal="center"/>
    </xf>
    <xf numFmtId="0" fontId="1" fillId="0" borderId="38" xfId="0" applyFont="1" applyBorder="1" applyAlignment="1">
      <alignment horizontal="left"/>
    </xf>
    <xf numFmtId="49" fontId="0" fillId="0" borderId="39" xfId="0" applyNumberFormat="1" applyBorder="1" applyAlignment="1">
      <alignment horizontal="center"/>
    </xf>
    <xf numFmtId="49" fontId="0" fillId="0" borderId="40" xfId="0" applyNumberFormat="1" applyBorder="1" applyAlignment="1">
      <alignment horizontal="center"/>
    </xf>
    <xf numFmtId="49" fontId="0" fillId="0" borderId="41" xfId="0" applyNumberFormat="1" applyBorder="1" applyAlignment="1">
      <alignment horizontal="center"/>
    </xf>
    <xf numFmtId="10" fontId="0" fillId="0" borderId="28" xfId="1" applyNumberFormat="1" applyFont="1" applyBorder="1" applyAlignment="1">
      <alignment horizontal="center"/>
    </xf>
    <xf numFmtId="10" fontId="0" fillId="0" borderId="29" xfId="1" applyNumberFormat="1" applyFont="1" applyBorder="1" applyAlignment="1">
      <alignment horizontal="center"/>
    </xf>
    <xf numFmtId="10" fontId="0" fillId="0" borderId="10" xfId="1" applyNumberFormat="1" applyFont="1" applyBorder="1" applyAlignment="1">
      <alignment horizontal="center"/>
    </xf>
    <xf numFmtId="49" fontId="0" fillId="0" borderId="0" xfId="0" applyNumberFormat="1" applyAlignment="1">
      <alignment horizontal="left"/>
    </xf>
    <xf numFmtId="0" fontId="11" fillId="0" borderId="0" xfId="0" applyFont="1" applyAlignment="1">
      <alignment horizontal="right"/>
    </xf>
    <xf numFmtId="165" fontId="0" fillId="2" borderId="10" xfId="0" applyNumberFormat="1" applyFill="1" applyBorder="1" applyAlignment="1">
      <alignment horizontal="left"/>
    </xf>
    <xf numFmtId="166" fontId="0" fillId="2" borderId="28" xfId="0" applyNumberFormat="1" applyFill="1" applyBorder="1" applyAlignment="1">
      <alignment horizontal="center"/>
    </xf>
    <xf numFmtId="166" fontId="0" fillId="2" borderId="29" xfId="0" applyNumberFormat="1" applyFill="1" applyBorder="1" applyAlignment="1">
      <alignment horizontal="center"/>
    </xf>
    <xf numFmtId="166" fontId="0" fillId="2" borderId="30" xfId="0" applyNumberFormat="1" applyFill="1" applyBorder="1" applyAlignment="1">
      <alignment horizontal="center"/>
    </xf>
    <xf numFmtId="166" fontId="0" fillId="2" borderId="10" xfId="0" applyNumberFormat="1" applyFill="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42" xfId="0" applyFont="1" applyBorder="1" applyAlignment="1">
      <alignment horizontal="center"/>
    </xf>
    <xf numFmtId="0" fontId="1" fillId="0" borderId="0" xfId="0" applyFont="1" applyAlignment="1">
      <alignment horizontal="center" wrapText="1"/>
    </xf>
    <xf numFmtId="0" fontId="0" fillId="0" borderId="9" xfId="0" applyBorder="1"/>
    <xf numFmtId="3" fontId="0" fillId="0" borderId="0" xfId="0" applyNumberFormat="1" applyAlignment="1">
      <alignment horizontal="center"/>
    </xf>
    <xf numFmtId="0" fontId="0" fillId="0" borderId="22" xfId="0" applyBorder="1" applyAlignment="1">
      <alignment horizontal="center"/>
    </xf>
    <xf numFmtId="0" fontId="0" fillId="0" borderId="42" xfId="0" applyBorder="1" applyAlignment="1">
      <alignment horizontal="center"/>
    </xf>
    <xf numFmtId="167" fontId="0" fillId="0" borderId="0" xfId="0" applyNumberFormat="1" applyAlignment="1">
      <alignment horizontal="center"/>
    </xf>
    <xf numFmtId="167" fontId="0" fillId="0" borderId="42" xfId="0" applyNumberFormat="1" applyBorder="1" applyAlignment="1">
      <alignment horizontal="center"/>
    </xf>
    <xf numFmtId="167" fontId="0" fillId="2" borderId="9" xfId="0" applyNumberFormat="1" applyFill="1" applyBorder="1" applyAlignment="1">
      <alignment horizontal="center"/>
    </xf>
    <xf numFmtId="10" fontId="0" fillId="0" borderId="30" xfId="1" applyNumberFormat="1" applyFont="1" applyBorder="1" applyAlignment="1">
      <alignment horizontal="center"/>
    </xf>
    <xf numFmtId="0" fontId="17" fillId="0" borderId="0" xfId="0" applyFont="1"/>
    <xf numFmtId="0" fontId="1" fillId="0" borderId="0" xfId="0" applyFont="1" applyAlignment="1">
      <alignment vertical="top" wrapText="1"/>
    </xf>
    <xf numFmtId="0" fontId="0" fillId="0" borderId="0" xfId="0" applyAlignment="1">
      <alignment vertical="top"/>
    </xf>
    <xf numFmtId="167" fontId="0" fillId="2" borderId="28" xfId="0" applyNumberFormat="1" applyFill="1" applyBorder="1" applyAlignment="1">
      <alignment horizontal="center"/>
    </xf>
    <xf numFmtId="167" fontId="0" fillId="2" borderId="10" xfId="0" applyNumberFormat="1" applyFill="1" applyBorder="1" applyAlignment="1">
      <alignment horizontal="center"/>
    </xf>
    <xf numFmtId="0" fontId="1" fillId="0" borderId="46" xfId="0" applyFont="1" applyBorder="1"/>
    <xf numFmtId="0" fontId="0" fillId="0" borderId="1" xfId="0" applyBorder="1"/>
    <xf numFmtId="168" fontId="0" fillId="0" borderId="1" xfId="0" applyNumberFormat="1" applyBorder="1"/>
    <xf numFmtId="0" fontId="1" fillId="2" borderId="1" xfId="0" applyFont="1" applyFill="1" applyBorder="1"/>
    <xf numFmtId="168" fontId="0" fillId="2" borderId="1" xfId="0" applyNumberFormat="1" applyFill="1" applyBorder="1"/>
    <xf numFmtId="0" fontId="1" fillId="0" borderId="47" xfId="0" applyFont="1" applyBorder="1"/>
    <xf numFmtId="0" fontId="4" fillId="0" borderId="48" xfId="0" applyFont="1" applyBorder="1"/>
    <xf numFmtId="0" fontId="1" fillId="0" borderId="1" xfId="0" applyFont="1" applyBorder="1" applyAlignment="1">
      <alignment horizontal="center" wrapText="1"/>
    </xf>
    <xf numFmtId="167" fontId="0" fillId="0" borderId="1" xfId="0" applyNumberFormat="1" applyBorder="1" applyAlignment="1">
      <alignment horizontal="center"/>
    </xf>
    <xf numFmtId="0" fontId="0" fillId="0" borderId="49" xfId="0" applyBorder="1"/>
    <xf numFmtId="0" fontId="1" fillId="0" borderId="1" xfId="0" applyFont="1" applyBorder="1" applyAlignment="1">
      <alignment horizontal="center"/>
    </xf>
    <xf numFmtId="165" fontId="0" fillId="0" borderId="1" xfId="0" applyNumberFormat="1" applyBorder="1" applyAlignment="1">
      <alignment horizontal="left"/>
    </xf>
    <xf numFmtId="0" fontId="1" fillId="0" borderId="50" xfId="0" applyFont="1" applyBorder="1"/>
    <xf numFmtId="0" fontId="1" fillId="0" borderId="51" xfId="0" applyFont="1" applyBorder="1"/>
    <xf numFmtId="0" fontId="10" fillId="0" borderId="1" xfId="0" applyFont="1" applyBorder="1" applyAlignment="1">
      <alignment wrapText="1"/>
    </xf>
    <xf numFmtId="167" fontId="0" fillId="2" borderId="1" xfId="0" applyNumberFormat="1" applyFill="1" applyBorder="1"/>
    <xf numFmtId="167" fontId="0" fillId="0" borderId="1" xfId="0" applyNumberFormat="1" applyBorder="1"/>
    <xf numFmtId="169" fontId="0" fillId="0" borderId="1" xfId="0" applyNumberFormat="1" applyBorder="1"/>
    <xf numFmtId="169" fontId="0" fillId="2" borderId="1" xfId="0" applyNumberFormat="1" applyFill="1" applyBorder="1"/>
    <xf numFmtId="3" fontId="0" fillId="0" borderId="1" xfId="0" applyNumberFormat="1" applyBorder="1" applyAlignment="1">
      <alignment horizontal="center" wrapText="1"/>
    </xf>
    <xf numFmtId="167" fontId="0" fillId="0" borderId="1" xfId="0" applyNumberFormat="1" applyBorder="1" applyAlignment="1">
      <alignment horizontal="center" wrapText="1"/>
    </xf>
    <xf numFmtId="164" fontId="0" fillId="0" borderId="1" xfId="0" applyNumberFormat="1" applyBorder="1"/>
    <xf numFmtId="167" fontId="0" fillId="2" borderId="1" xfId="0" applyNumberFormat="1" applyFill="1" applyBorder="1" applyAlignment="1">
      <alignment horizontal="center" wrapText="1"/>
    </xf>
    <xf numFmtId="164" fontId="0" fillId="2" borderId="1" xfId="0" applyNumberFormat="1" applyFill="1" applyBorder="1"/>
    <xf numFmtId="0" fontId="0" fillId="0" borderId="1" xfId="0" applyBorder="1" applyAlignment="1">
      <alignment horizontal="center"/>
    </xf>
    <xf numFmtId="0" fontId="0" fillId="0" borderId="1" xfId="0" applyBorder="1" applyAlignment="1">
      <alignment horizontal="center" wrapText="1"/>
    </xf>
    <xf numFmtId="0" fontId="0" fillId="0" borderId="37" xfId="0" applyBorder="1"/>
    <xf numFmtId="3" fontId="0" fillId="0" borderId="0" xfId="0" applyNumberFormat="1" applyAlignment="1">
      <alignment horizontal="center" wrapText="1"/>
    </xf>
    <xf numFmtId="0" fontId="0" fillId="2" borderId="1" xfId="0" applyFill="1" applyBorder="1"/>
    <xf numFmtId="0" fontId="1" fillId="0" borderId="55" xfId="0" applyFont="1" applyBorder="1" applyAlignment="1">
      <alignment horizontal="center"/>
    </xf>
    <xf numFmtId="0" fontId="0" fillId="0" borderId="55" xfId="0" applyBorder="1"/>
    <xf numFmtId="0" fontId="0" fillId="0" borderId="32" xfId="0" applyBorder="1"/>
    <xf numFmtId="0" fontId="23" fillId="0" borderId="1" xfId="0" applyFont="1" applyBorder="1" applyAlignment="1">
      <alignment horizontal="center" vertical="center" wrapText="1"/>
    </xf>
    <xf numFmtId="0" fontId="4" fillId="2" borderId="5" xfId="0" applyFont="1" applyFill="1" applyBorder="1" applyAlignment="1">
      <alignment horizontal="center" vertical="top" wrapText="1"/>
    </xf>
    <xf numFmtId="165" fontId="0" fillId="0" borderId="1" xfId="0" applyNumberFormat="1" applyBorder="1"/>
    <xf numFmtId="0" fontId="8" fillId="0" borderId="1" xfId="0" applyFont="1" applyBorder="1" applyAlignment="1">
      <alignment horizontal="center"/>
    </xf>
    <xf numFmtId="165" fontId="0" fillId="2" borderId="1" xfId="0" applyNumberFormat="1" applyFill="1" applyBorder="1"/>
    <xf numFmtId="3" fontId="0" fillId="0" borderId="0" xfId="0" applyNumberFormat="1" applyAlignment="1">
      <alignment horizontal="left" wrapText="1"/>
    </xf>
    <xf numFmtId="0" fontId="17" fillId="0" borderId="0" xfId="0" applyFont="1" applyAlignment="1">
      <alignment horizontal="left" vertical="top" wrapText="1"/>
    </xf>
    <xf numFmtId="0" fontId="10" fillId="0" borderId="37" xfId="0" applyFont="1" applyBorder="1" applyAlignment="1">
      <alignment horizontal="center"/>
    </xf>
    <xf numFmtId="0" fontId="10" fillId="0" borderId="48" xfId="0" applyFont="1" applyBorder="1" applyAlignment="1">
      <alignment horizontal="center"/>
    </xf>
    <xf numFmtId="0" fontId="10" fillId="0" borderId="33" xfId="0" applyFont="1" applyBorder="1" applyAlignment="1">
      <alignment horizontal="center"/>
    </xf>
    <xf numFmtId="0" fontId="1" fillId="0" borderId="52" xfId="0" applyFont="1" applyBorder="1" applyAlignment="1">
      <alignment horizontal="center"/>
    </xf>
    <xf numFmtId="0" fontId="1" fillId="0" borderId="53" xfId="0" applyFont="1" applyBorder="1" applyAlignment="1">
      <alignment horizontal="center"/>
    </xf>
    <xf numFmtId="0" fontId="1" fillId="0" borderId="54"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0" fillId="0" borderId="16" xfId="0" applyFont="1" applyBorder="1" applyAlignment="1">
      <alignment horizontal="center" wrapText="1"/>
    </xf>
    <xf numFmtId="0" fontId="12" fillId="0" borderId="0" xfId="0" applyFont="1" applyAlignment="1">
      <alignment horizontal="left" wrapText="1"/>
    </xf>
  </cellXfs>
  <cellStyles count="2">
    <cellStyle name="Normal" xfId="0" builtinId="0"/>
    <cellStyle name="Percent" xfId="1" builtinId="5"/>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0</xdr:colOff>
      <xdr:row>23</xdr:row>
      <xdr:rowOff>0</xdr:rowOff>
    </xdr:from>
    <xdr:to>
      <xdr:col>2</xdr:col>
      <xdr:colOff>227634</xdr:colOff>
      <xdr:row>28</xdr:row>
      <xdr:rowOff>160020</xdr:rowOff>
    </xdr:to>
    <xdr:pic>
      <xdr:nvPicPr>
        <xdr:cNvPr id="2" name="Picture 1">
          <a:extLst>
            <a:ext uri="{FF2B5EF4-FFF2-40B4-BE49-F238E27FC236}">
              <a16:creationId xmlns:a16="http://schemas.microsoft.com/office/drawing/2014/main" id="{7E48276E-7BFD-C6C3-A760-DC8CAE5452DB}"/>
            </a:ext>
          </a:extLst>
        </xdr:cNvPr>
        <xdr:cNvPicPr>
          <a:picLocks noChangeAspect="1"/>
        </xdr:cNvPicPr>
      </xdr:nvPicPr>
      <xdr:blipFill>
        <a:blip xmlns:r="http://schemas.openxmlformats.org/officeDocument/2006/relationships" r:embed="rId1"/>
        <a:stretch>
          <a:fillRect/>
        </a:stretch>
      </xdr:blipFill>
      <xdr:spPr>
        <a:xfrm>
          <a:off x="609600" y="5120640"/>
          <a:ext cx="5119674" cy="10744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3EB3-D630-4BFE-AA26-159923EBD5E3}">
  <dimension ref="A1:J25"/>
  <sheetViews>
    <sheetView tabSelected="1" workbookViewId="0">
      <selection activeCell="B6" sqref="B6"/>
    </sheetView>
  </sheetViews>
  <sheetFormatPr defaultRowHeight="14.4" x14ac:dyDescent="0.3"/>
  <cols>
    <col min="1" max="1" width="8.6640625" customWidth="1"/>
    <col min="2" max="2" width="49.109375" bestFit="1" customWidth="1"/>
    <col min="3" max="3" width="18.5546875" bestFit="1" customWidth="1"/>
    <col min="4" max="7" width="13.33203125" customWidth="1"/>
    <col min="8" max="8" width="25.44140625" customWidth="1"/>
    <col min="9" max="9" width="16.33203125" customWidth="1"/>
    <col min="10" max="10" width="18.44140625" customWidth="1"/>
  </cols>
  <sheetData>
    <row r="1" spans="1:10" x14ac:dyDescent="0.3">
      <c r="A1" t="s">
        <v>0</v>
      </c>
    </row>
    <row r="2" spans="1:10" x14ac:dyDescent="0.3">
      <c r="A2" t="s">
        <v>130</v>
      </c>
    </row>
    <row r="3" spans="1:10" x14ac:dyDescent="0.3">
      <c r="A3" t="s">
        <v>131</v>
      </c>
    </row>
    <row r="4" spans="1:10" x14ac:dyDescent="0.3">
      <c r="A4" s="1" t="s">
        <v>6</v>
      </c>
    </row>
    <row r="5" spans="1:10" ht="15" thickBot="1" x14ac:dyDescent="0.35"/>
    <row r="6" spans="1:10" x14ac:dyDescent="0.3">
      <c r="B6" s="1" t="s">
        <v>25</v>
      </c>
      <c r="C6" s="172" t="s">
        <v>32</v>
      </c>
      <c r="D6" s="173"/>
      <c r="E6" s="173"/>
      <c r="F6" s="173"/>
      <c r="G6" s="174"/>
      <c r="H6" s="142" t="s">
        <v>33</v>
      </c>
      <c r="I6" s="143"/>
    </row>
    <row r="7" spans="1:10" x14ac:dyDescent="0.3">
      <c r="B7" s="51" t="s">
        <v>26</v>
      </c>
      <c r="C7" s="51" t="s">
        <v>119</v>
      </c>
      <c r="D7" s="51" t="s">
        <v>35</v>
      </c>
      <c r="E7" s="51" t="s">
        <v>120</v>
      </c>
      <c r="F7" s="51" t="s">
        <v>36</v>
      </c>
      <c r="G7" s="51" t="s">
        <v>144</v>
      </c>
      <c r="H7" s="51" t="s">
        <v>37</v>
      </c>
    </row>
    <row r="8" spans="1:10" x14ac:dyDescent="0.3">
      <c r="B8" s="51" t="s">
        <v>27</v>
      </c>
      <c r="C8" s="131" t="s">
        <v>29</v>
      </c>
      <c r="D8" s="131" t="s">
        <v>29</v>
      </c>
      <c r="E8" s="131" t="s">
        <v>29</v>
      </c>
      <c r="F8" s="131" t="s">
        <v>29</v>
      </c>
      <c r="G8" s="131" t="s">
        <v>29</v>
      </c>
      <c r="H8" s="131" t="s">
        <v>30</v>
      </c>
    </row>
    <row r="9" spans="1:10" x14ac:dyDescent="0.3">
      <c r="B9" s="51" t="s">
        <v>128</v>
      </c>
      <c r="C9" s="164" t="s">
        <v>5</v>
      </c>
      <c r="D9" s="164">
        <v>8.99</v>
      </c>
      <c r="E9" s="164">
        <v>7.47</v>
      </c>
      <c r="F9" s="164" t="s">
        <v>5</v>
      </c>
      <c r="G9" s="164">
        <v>10.029999999999999</v>
      </c>
      <c r="H9" s="164">
        <v>1.33</v>
      </c>
      <c r="I9" t="s">
        <v>145</v>
      </c>
    </row>
    <row r="10" spans="1:10" x14ac:dyDescent="0.3">
      <c r="B10" s="51" t="s">
        <v>150</v>
      </c>
      <c r="C10" s="166">
        <v>9.5</v>
      </c>
      <c r="D10" s="166">
        <v>7.65</v>
      </c>
      <c r="E10" s="166">
        <v>6.4</v>
      </c>
      <c r="F10" s="166">
        <v>7.9</v>
      </c>
      <c r="G10" s="166">
        <v>6.7</v>
      </c>
      <c r="H10" s="166">
        <v>2.2999999999999998</v>
      </c>
    </row>
    <row r="11" spans="1:10" x14ac:dyDescent="0.3">
      <c r="B11" s="51" t="s">
        <v>122</v>
      </c>
      <c r="C11" s="164">
        <v>9.4499999999999993</v>
      </c>
      <c r="D11" s="164">
        <v>8.9</v>
      </c>
      <c r="E11" s="164">
        <v>6.94</v>
      </c>
      <c r="F11" s="164">
        <v>9.5500000000000007</v>
      </c>
      <c r="G11" s="164">
        <v>7.85</v>
      </c>
      <c r="H11" s="164">
        <v>1.3130999999999999</v>
      </c>
    </row>
    <row r="12" spans="1:10" x14ac:dyDescent="0.3">
      <c r="B12" s="51" t="s">
        <v>143</v>
      </c>
      <c r="C12" s="164">
        <v>8.6280000000000001</v>
      </c>
      <c r="D12" s="164">
        <v>8.6280000000000001</v>
      </c>
      <c r="E12" s="164">
        <v>7.2080000000000002</v>
      </c>
      <c r="F12" s="164">
        <v>8.6280000000000001</v>
      </c>
      <c r="G12" s="164">
        <v>8.6280000000000001</v>
      </c>
      <c r="H12" s="164">
        <v>6.9450000000000003</v>
      </c>
    </row>
    <row r="14" spans="1:10" ht="80.25" customHeight="1" x14ac:dyDescent="0.3">
      <c r="B14" s="168" t="s">
        <v>103</v>
      </c>
      <c r="C14" s="168"/>
      <c r="D14" s="168"/>
      <c r="E14" s="168"/>
      <c r="F14" s="168"/>
      <c r="G14" s="168"/>
      <c r="H14" s="168"/>
      <c r="I14" s="168"/>
      <c r="J14" s="168"/>
    </row>
    <row r="17" spans="2:10" x14ac:dyDescent="0.3">
      <c r="B17" s="74" t="s">
        <v>40</v>
      </c>
    </row>
    <row r="18" spans="2:10" ht="15.6" customHeight="1" x14ac:dyDescent="0.3">
      <c r="B18" s="1"/>
      <c r="C18" s="169" t="s">
        <v>108</v>
      </c>
      <c r="D18" s="170"/>
      <c r="E18" s="170"/>
      <c r="F18" s="170"/>
      <c r="G18" s="171"/>
      <c r="H18" s="144" t="s">
        <v>109</v>
      </c>
      <c r="I18" s="159"/>
    </row>
    <row r="19" spans="2:10" x14ac:dyDescent="0.3">
      <c r="B19" s="135" t="s">
        <v>77</v>
      </c>
      <c r="C19" s="137" t="s">
        <v>119</v>
      </c>
      <c r="D19" s="137" t="s">
        <v>35</v>
      </c>
      <c r="E19" s="137" t="s">
        <v>120</v>
      </c>
      <c r="F19" s="137" t="s">
        <v>36</v>
      </c>
      <c r="G19" s="137" t="s">
        <v>144</v>
      </c>
      <c r="H19" s="137" t="s">
        <v>37</v>
      </c>
      <c r="I19" s="160"/>
    </row>
    <row r="20" spans="2:10" x14ac:dyDescent="0.3">
      <c r="B20" s="136" t="s">
        <v>78</v>
      </c>
      <c r="C20" s="82">
        <v>1025</v>
      </c>
      <c r="D20" s="82">
        <v>5000</v>
      </c>
      <c r="E20" s="82">
        <v>8000</v>
      </c>
      <c r="F20" s="82">
        <v>1000</v>
      </c>
      <c r="G20" s="82">
        <v>8000</v>
      </c>
      <c r="H20" s="82">
        <v>4200</v>
      </c>
      <c r="I20" s="161"/>
    </row>
    <row r="21" spans="2:10" x14ac:dyDescent="0.3">
      <c r="B21" s="51" t="s">
        <v>128</v>
      </c>
      <c r="C21" s="150" t="s">
        <v>5</v>
      </c>
      <c r="D21" s="150">
        <f>D9*D20</f>
        <v>44950</v>
      </c>
      <c r="E21" s="150">
        <f>E9 *E20</f>
        <v>59760</v>
      </c>
      <c r="F21" s="150" t="s">
        <v>5</v>
      </c>
      <c r="G21" s="150">
        <f>G9 * G20</f>
        <v>80240</v>
      </c>
      <c r="H21" s="150">
        <f>H9 *H20</f>
        <v>5586</v>
      </c>
      <c r="I21" s="146"/>
      <c r="J21" s="167" t="s">
        <v>146</v>
      </c>
    </row>
    <row r="22" spans="2:10" x14ac:dyDescent="0.3">
      <c r="B22" s="133" t="s">
        <v>38</v>
      </c>
      <c r="C22" s="152">
        <f>C10*C20</f>
        <v>9737.5</v>
      </c>
      <c r="D22" s="152">
        <f>D10 *D20</f>
        <v>38250</v>
      </c>
      <c r="E22" s="152">
        <f>E10*E20</f>
        <v>51200</v>
      </c>
      <c r="F22" s="152">
        <f>F10 *F20</f>
        <v>7900</v>
      </c>
      <c r="G22" s="152">
        <f>G10*G20</f>
        <v>53600</v>
      </c>
      <c r="H22" s="152">
        <f>H10*H20</f>
        <v>9660</v>
      </c>
      <c r="I22" s="145">
        <f>SUM(C22:H22)</f>
        <v>170347.5</v>
      </c>
      <c r="J22" t="s">
        <v>149</v>
      </c>
    </row>
    <row r="23" spans="2:10" x14ac:dyDescent="0.3">
      <c r="B23" s="51" t="s">
        <v>122</v>
      </c>
      <c r="C23" s="150">
        <f>C11*C20</f>
        <v>9686.25</v>
      </c>
      <c r="D23" s="138">
        <f>D11 * D20</f>
        <v>44500</v>
      </c>
      <c r="E23" s="138">
        <f>E11*E20</f>
        <v>55520</v>
      </c>
      <c r="F23" s="138">
        <f>F11 *F20</f>
        <v>9550</v>
      </c>
      <c r="G23" s="138">
        <f>G11 * G20</f>
        <v>62800</v>
      </c>
      <c r="H23" s="138">
        <f>H11 * H20</f>
        <v>5515.0199999999995</v>
      </c>
      <c r="I23" s="146">
        <f>SUM(C23:H23)</f>
        <v>187571.27</v>
      </c>
    </row>
    <row r="24" spans="2:10" x14ac:dyDescent="0.3">
      <c r="B24" s="51" t="s">
        <v>143</v>
      </c>
      <c r="C24" s="150">
        <f>C12*C20</f>
        <v>8843.7000000000007</v>
      </c>
      <c r="D24" s="138">
        <f>D12 * D20</f>
        <v>43140</v>
      </c>
      <c r="E24" s="138">
        <f>E12 * E20</f>
        <v>57664</v>
      </c>
      <c r="F24" s="138">
        <f>F12 * F20</f>
        <v>8628</v>
      </c>
      <c r="G24" s="138">
        <f>G12 *G20</f>
        <v>69024</v>
      </c>
      <c r="H24" s="138">
        <f>H12 * H20</f>
        <v>29169</v>
      </c>
      <c r="I24" s="146">
        <f>SUM(C24:H24)</f>
        <v>216468.7</v>
      </c>
    </row>
    <row r="25" spans="2:10" x14ac:dyDescent="0.3">
      <c r="C25" s="139"/>
      <c r="D25" s="139"/>
      <c r="E25" s="139"/>
      <c r="F25" s="139"/>
      <c r="G25" s="139"/>
      <c r="H25" s="139"/>
    </row>
  </sheetData>
  <mergeCells count="3">
    <mergeCell ref="B14:J14"/>
    <mergeCell ref="C18:G18"/>
    <mergeCell ref="C6:G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3D48-384A-401B-B29F-E26B44C4DD3D}">
  <sheetPr>
    <pageSetUpPr fitToPage="1"/>
  </sheetPr>
  <dimension ref="A1:J15"/>
  <sheetViews>
    <sheetView workbookViewId="0">
      <selection activeCell="C25" sqref="C25"/>
    </sheetView>
  </sheetViews>
  <sheetFormatPr defaultRowHeight="14.4" x14ac:dyDescent="0.3"/>
  <cols>
    <col min="1" max="1" width="33.109375" customWidth="1"/>
    <col min="2" max="5" width="15.6640625" customWidth="1"/>
  </cols>
  <sheetData>
    <row r="1" spans="1:10" s="25" customFormat="1" ht="12" x14ac:dyDescent="0.25">
      <c r="A1" s="32" t="s">
        <v>39</v>
      </c>
    </row>
    <row r="2" spans="1:10" s="25" customFormat="1" ht="12" x14ac:dyDescent="0.25">
      <c r="A2" s="25" t="s">
        <v>46</v>
      </c>
    </row>
    <row r="3" spans="1:10" s="25" customFormat="1" ht="12" x14ac:dyDescent="0.25">
      <c r="A3" s="25" t="s">
        <v>47</v>
      </c>
    </row>
    <row r="4" spans="1:10" s="25" customFormat="1" ht="12.6" thickBot="1" x14ac:dyDescent="0.3">
      <c r="A4" s="25" t="s">
        <v>48</v>
      </c>
    </row>
    <row r="5" spans="1:10" s="25" customFormat="1" ht="60.6" thickBot="1" x14ac:dyDescent="0.3">
      <c r="A5" s="33" t="s">
        <v>49</v>
      </c>
      <c r="B5" s="34" t="s">
        <v>50</v>
      </c>
      <c r="C5" s="34" t="s">
        <v>51</v>
      </c>
      <c r="D5" s="34" t="s">
        <v>52</v>
      </c>
      <c r="E5" s="34" t="s">
        <v>53</v>
      </c>
      <c r="F5" s="34" t="s">
        <v>54</v>
      </c>
      <c r="G5" s="34" t="s">
        <v>55</v>
      </c>
      <c r="H5" s="34" t="s">
        <v>56</v>
      </c>
      <c r="I5" s="34" t="s">
        <v>57</v>
      </c>
      <c r="J5" s="35" t="s">
        <v>58</v>
      </c>
    </row>
    <row r="6" spans="1:10" s="25" customFormat="1" ht="30" customHeight="1" x14ac:dyDescent="0.25">
      <c r="A6" s="36" t="s">
        <v>59</v>
      </c>
      <c r="B6" s="37">
        <v>5.79</v>
      </c>
      <c r="C6" s="37"/>
      <c r="D6" s="38">
        <v>0</v>
      </c>
      <c r="E6" s="37"/>
      <c r="F6" s="37">
        <v>5.79</v>
      </c>
      <c r="G6" s="39"/>
      <c r="H6" s="39">
        <v>5.79</v>
      </c>
      <c r="I6" s="39"/>
      <c r="J6" s="39" t="s">
        <v>60</v>
      </c>
    </row>
    <row r="7" spans="1:10" s="25" customFormat="1" ht="30" customHeight="1" x14ac:dyDescent="0.25">
      <c r="A7" s="40" t="s">
        <v>61</v>
      </c>
      <c r="B7" s="41">
        <v>6.44</v>
      </c>
      <c r="C7" s="41">
        <v>16100.000000000002</v>
      </c>
      <c r="D7" s="41">
        <v>0.98</v>
      </c>
      <c r="E7" s="41">
        <v>980</v>
      </c>
      <c r="F7" s="41">
        <v>6.44</v>
      </c>
      <c r="G7" s="41">
        <v>12751.2</v>
      </c>
      <c r="H7" s="41">
        <v>5.59</v>
      </c>
      <c r="I7" s="41">
        <v>11180</v>
      </c>
      <c r="J7" s="39">
        <v>41011.199999999997</v>
      </c>
    </row>
    <row r="8" spans="1:10" s="25" customFormat="1" ht="30" customHeight="1" x14ac:dyDescent="0.25">
      <c r="A8" s="36" t="s">
        <v>62</v>
      </c>
      <c r="B8" s="41">
        <v>5.67</v>
      </c>
      <c r="C8" s="41">
        <v>14175</v>
      </c>
      <c r="D8" s="41">
        <v>0.68</v>
      </c>
      <c r="E8" s="37">
        <v>680</v>
      </c>
      <c r="F8" s="37">
        <v>5.67</v>
      </c>
      <c r="G8" s="37">
        <v>11226.6</v>
      </c>
      <c r="H8" s="41">
        <v>5.67</v>
      </c>
      <c r="I8" s="41">
        <v>11340</v>
      </c>
      <c r="J8" s="39">
        <v>37421.599999999999</v>
      </c>
    </row>
    <row r="9" spans="1:10" s="25" customFormat="1" ht="30" customHeight="1" x14ac:dyDescent="0.25">
      <c r="A9" s="42" t="s">
        <v>63</v>
      </c>
      <c r="B9" s="43">
        <v>5.5</v>
      </c>
      <c r="C9" s="43">
        <v>13750</v>
      </c>
      <c r="D9" s="43">
        <v>1.08</v>
      </c>
      <c r="E9" s="43">
        <v>1080</v>
      </c>
      <c r="F9" s="44">
        <v>5.5</v>
      </c>
      <c r="G9" s="44">
        <v>10890</v>
      </c>
      <c r="H9" s="43">
        <v>5.5</v>
      </c>
      <c r="I9" s="43">
        <v>11000</v>
      </c>
      <c r="J9" s="44">
        <v>36720</v>
      </c>
    </row>
    <row r="10" spans="1:10" s="25" customFormat="1" ht="12" x14ac:dyDescent="0.25">
      <c r="A10" s="22"/>
    </row>
    <row r="11" spans="1:10" s="25" customFormat="1" ht="15" customHeight="1" x14ac:dyDescent="0.25">
      <c r="A11" s="22"/>
    </row>
    <row r="12" spans="1:10" s="25" customFormat="1" ht="15" customHeight="1" x14ac:dyDescent="0.25">
      <c r="A12" s="184" t="s">
        <v>64</v>
      </c>
      <c r="B12" s="184"/>
      <c r="C12" s="184"/>
      <c r="D12" s="184"/>
      <c r="E12" s="184"/>
      <c r="F12" s="184"/>
    </row>
    <row r="13" spans="1:10" s="25" customFormat="1" ht="12" x14ac:dyDescent="0.25">
      <c r="B13" s="45"/>
      <c r="C13" s="45"/>
      <c r="D13" s="45"/>
      <c r="E13" s="45"/>
      <c r="F13" s="45"/>
      <c r="G13" s="45"/>
      <c r="H13" s="45"/>
      <c r="I13" s="45"/>
    </row>
    <row r="14" spans="1:10" s="25" customFormat="1" ht="12" x14ac:dyDescent="0.25">
      <c r="A14" s="46" t="s">
        <v>65</v>
      </c>
    </row>
    <row r="15" spans="1:10" s="25" customFormat="1" ht="12" x14ac:dyDescent="0.25"/>
  </sheetData>
  <mergeCells count="1">
    <mergeCell ref="A12:F12"/>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556EC-E709-4FA3-B347-FCC8979E7A15}">
  <dimension ref="A1:I17"/>
  <sheetViews>
    <sheetView workbookViewId="0">
      <selection activeCell="B15" sqref="B15"/>
    </sheetView>
  </sheetViews>
  <sheetFormatPr defaultColWidth="15.6640625" defaultRowHeight="14.4" x14ac:dyDescent="0.3"/>
  <cols>
    <col min="1" max="1" width="20.5546875" bestFit="1" customWidth="1"/>
  </cols>
  <sheetData>
    <row r="1" spans="1:9" ht="18" x14ac:dyDescent="0.35">
      <c r="A1" s="15" t="s">
        <v>39</v>
      </c>
    </row>
    <row r="2" spans="1:9" ht="15.6" x14ac:dyDescent="0.3">
      <c r="A2" s="16" t="s">
        <v>111</v>
      </c>
      <c r="B2" s="16"/>
    </row>
    <row r="3" spans="1:9" ht="15.6" x14ac:dyDescent="0.3">
      <c r="A3" s="17" t="s">
        <v>40</v>
      </c>
    </row>
    <row r="5" spans="1:9" ht="15.9" customHeight="1" x14ac:dyDescent="0.3">
      <c r="A5" s="18"/>
      <c r="B5" s="19">
        <v>2012</v>
      </c>
      <c r="C5" s="19">
        <v>2013</v>
      </c>
      <c r="D5" s="19">
        <v>2014</v>
      </c>
      <c r="E5" s="19">
        <v>2015</v>
      </c>
      <c r="F5" s="19">
        <v>2016</v>
      </c>
      <c r="G5" s="19">
        <v>2017</v>
      </c>
      <c r="H5" s="19">
        <v>2018</v>
      </c>
      <c r="I5" s="19">
        <v>2019</v>
      </c>
    </row>
    <row r="6" spans="1:9" s="22" customFormat="1" ht="15.9" customHeight="1" thickBot="1" x14ac:dyDescent="0.3">
      <c r="A6" s="20"/>
      <c r="B6" s="21" t="s">
        <v>41</v>
      </c>
      <c r="C6" s="21" t="s">
        <v>42</v>
      </c>
      <c r="D6" s="21" t="s">
        <v>42</v>
      </c>
      <c r="E6" s="21" t="s">
        <v>43</v>
      </c>
      <c r="F6" s="21" t="s">
        <v>43</v>
      </c>
      <c r="G6" s="21" t="s">
        <v>42</v>
      </c>
      <c r="H6" s="21" t="s">
        <v>42</v>
      </c>
      <c r="I6" s="21" t="s">
        <v>41</v>
      </c>
    </row>
    <row r="7" spans="1:9" s="25" customFormat="1" ht="15.9" customHeight="1" x14ac:dyDescent="0.25">
      <c r="A7" s="23" t="s">
        <v>44</v>
      </c>
      <c r="B7" s="24"/>
      <c r="C7" s="24"/>
      <c r="D7" s="24"/>
      <c r="E7" s="24"/>
      <c r="F7" s="24"/>
      <c r="G7" s="24"/>
      <c r="H7" s="24"/>
      <c r="I7" s="24"/>
    </row>
    <row r="8" spans="1:9" s="25" customFormat="1" ht="15.9" customHeight="1" x14ac:dyDescent="0.25">
      <c r="A8" s="26" t="s">
        <v>28</v>
      </c>
      <c r="B8" s="27"/>
      <c r="C8" s="27"/>
      <c r="D8" s="27">
        <v>6.21</v>
      </c>
      <c r="E8" s="27">
        <v>6.01</v>
      </c>
      <c r="F8" s="27">
        <v>5.79</v>
      </c>
      <c r="G8" s="27">
        <v>5.5</v>
      </c>
      <c r="H8" s="27">
        <v>5.59</v>
      </c>
      <c r="I8" s="28">
        <v>6.55</v>
      </c>
    </row>
    <row r="9" spans="1:9" s="25" customFormat="1" ht="15.9" customHeight="1" x14ac:dyDescent="0.25">
      <c r="A9" s="26" t="s">
        <v>35</v>
      </c>
      <c r="B9" s="27">
        <v>6.5</v>
      </c>
      <c r="C9" s="27">
        <v>6.38</v>
      </c>
      <c r="D9" s="27">
        <v>6.21</v>
      </c>
      <c r="E9" s="27">
        <v>6.01</v>
      </c>
      <c r="F9" s="27">
        <v>5.79</v>
      </c>
      <c r="G9" s="27">
        <v>5.5</v>
      </c>
      <c r="H9" s="27">
        <v>5.55</v>
      </c>
      <c r="I9" s="29">
        <v>5.79</v>
      </c>
    </row>
    <row r="10" spans="1:9" s="25" customFormat="1" ht="15.9" customHeight="1" x14ac:dyDescent="0.25">
      <c r="A10" s="26" t="s">
        <v>36</v>
      </c>
      <c r="B10" s="27"/>
      <c r="C10" s="27"/>
      <c r="D10" s="27"/>
      <c r="E10" s="27">
        <v>6.01</v>
      </c>
      <c r="F10" s="27">
        <v>5.79</v>
      </c>
      <c r="G10" s="27"/>
      <c r="H10" s="27">
        <v>6.27</v>
      </c>
      <c r="I10" s="29">
        <v>6.55</v>
      </c>
    </row>
    <row r="11" spans="1:9" s="25" customFormat="1" ht="15.9" customHeight="1" x14ac:dyDescent="0.25">
      <c r="A11" s="26" t="s">
        <v>37</v>
      </c>
      <c r="B11" s="27">
        <v>6.5</v>
      </c>
      <c r="C11" s="27">
        <v>6.38</v>
      </c>
      <c r="D11" s="27">
        <v>6.21</v>
      </c>
      <c r="E11" s="27">
        <v>6.01</v>
      </c>
      <c r="F11" s="27">
        <v>5.79</v>
      </c>
      <c r="G11" s="27"/>
      <c r="H11" s="27">
        <v>6.27</v>
      </c>
      <c r="I11" s="29">
        <v>6.55</v>
      </c>
    </row>
    <row r="12" spans="1:9" s="25" customFormat="1" ht="15.9" customHeight="1" x14ac:dyDescent="0.25">
      <c r="A12" s="30" t="s">
        <v>45</v>
      </c>
      <c r="B12" s="31"/>
      <c r="C12" s="31"/>
      <c r="D12" s="31"/>
      <c r="E12" s="31"/>
      <c r="F12" s="31"/>
      <c r="G12" s="31"/>
      <c r="H12" s="31"/>
      <c r="I12" s="31"/>
    </row>
    <row r="13" spans="1:9" s="25" customFormat="1" ht="15.9" customHeight="1" x14ac:dyDescent="0.25">
      <c r="A13" s="26" t="s">
        <v>35</v>
      </c>
      <c r="B13" s="27">
        <v>1.26</v>
      </c>
      <c r="C13" s="27">
        <v>1.145</v>
      </c>
      <c r="D13" s="27"/>
      <c r="E13" s="27"/>
      <c r="F13" s="27"/>
      <c r="G13" s="27"/>
      <c r="H13" s="27"/>
      <c r="I13" s="27"/>
    </row>
    <row r="14" spans="1:9" ht="15.9" customHeight="1" x14ac:dyDescent="0.3">
      <c r="A14" s="26" t="s">
        <v>37</v>
      </c>
      <c r="B14" s="27">
        <v>1.26</v>
      </c>
      <c r="C14" s="27">
        <v>1.145</v>
      </c>
      <c r="D14" s="27">
        <v>1.2</v>
      </c>
      <c r="E14" s="27">
        <v>1.1599999999999999</v>
      </c>
      <c r="F14" s="27">
        <v>0.55900000000000005</v>
      </c>
      <c r="G14" s="27">
        <v>1.08</v>
      </c>
      <c r="H14" s="27">
        <v>0.95</v>
      </c>
      <c r="I14" s="27">
        <v>1.0900000000000001</v>
      </c>
    </row>
    <row r="15" spans="1:9" ht="15.9" customHeight="1" x14ac:dyDescent="0.3">
      <c r="A15" s="25"/>
      <c r="B15" s="25"/>
      <c r="C15" s="25"/>
      <c r="D15" s="25"/>
      <c r="E15" s="25"/>
      <c r="F15" s="25"/>
      <c r="G15" s="25"/>
      <c r="H15" s="25"/>
    </row>
    <row r="16" spans="1:9" x14ac:dyDescent="0.3">
      <c r="A16" s="25"/>
      <c r="B16" s="25"/>
      <c r="C16" s="25"/>
      <c r="D16" s="25"/>
      <c r="E16" s="25"/>
      <c r="F16" s="25"/>
      <c r="G16" s="25"/>
      <c r="H16" s="25"/>
    </row>
    <row r="17" spans="1:8" x14ac:dyDescent="0.3">
      <c r="A17" s="25"/>
      <c r="B17" s="25"/>
      <c r="C17" s="25"/>
      <c r="D17" s="25"/>
      <c r="E17" s="25"/>
      <c r="F17" s="25"/>
      <c r="G17" s="25"/>
      <c r="H17" s="25"/>
    </row>
  </sheetData>
  <conditionalFormatting sqref="H9:H11">
    <cfRule type="cellIs" dxfId="0" priority="1" operator="equal">
      <formula>#REF!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F25"/>
  <sheetViews>
    <sheetView topLeftCell="A4" workbookViewId="0">
      <selection activeCell="D5" sqref="D5"/>
    </sheetView>
  </sheetViews>
  <sheetFormatPr defaultRowHeight="14.4" x14ac:dyDescent="0.3"/>
  <cols>
    <col min="2" max="2" width="71.33203125" customWidth="1"/>
    <col min="3" max="3" width="22.88671875" style="5" bestFit="1" customWidth="1"/>
    <col min="4" max="4" width="32.6640625" style="5" customWidth="1"/>
    <col min="5" max="5" width="23" style="5" bestFit="1" customWidth="1"/>
    <col min="6" max="6" width="25" style="5" customWidth="1"/>
  </cols>
  <sheetData>
    <row r="1" spans="1:6" x14ac:dyDescent="0.3">
      <c r="A1" s="5"/>
      <c r="B1" s="6" t="s">
        <v>0</v>
      </c>
      <c r="C1" s="3"/>
      <c r="D1" s="3"/>
    </row>
    <row r="2" spans="1:6" x14ac:dyDescent="0.3">
      <c r="A2" s="5"/>
      <c r="B2" s="7" t="s">
        <v>130</v>
      </c>
      <c r="C2" s="3"/>
      <c r="D2" s="3"/>
    </row>
    <row r="3" spans="1:6" x14ac:dyDescent="0.3">
      <c r="A3" s="5"/>
      <c r="B3" s="6" t="s">
        <v>132</v>
      </c>
      <c r="C3" s="3"/>
      <c r="D3" s="3"/>
    </row>
    <row r="4" spans="1:6" x14ac:dyDescent="0.3">
      <c r="A4" s="5"/>
      <c r="B4" s="2"/>
      <c r="C4" s="3"/>
      <c r="D4" s="3"/>
    </row>
    <row r="5" spans="1:6" ht="28.8" x14ac:dyDescent="0.3">
      <c r="A5" s="5"/>
      <c r="B5" s="2" t="s">
        <v>6</v>
      </c>
      <c r="C5" s="131" t="s">
        <v>122</v>
      </c>
      <c r="D5" s="4" t="s">
        <v>150</v>
      </c>
      <c r="E5" s="131" t="s">
        <v>62</v>
      </c>
      <c r="F5" s="131" t="s">
        <v>128</v>
      </c>
    </row>
    <row r="6" spans="1:6" ht="43.2" x14ac:dyDescent="0.3">
      <c r="A6" s="5" t="s">
        <v>7</v>
      </c>
      <c r="B6" s="14" t="s">
        <v>8</v>
      </c>
      <c r="D6" s="163" t="s">
        <v>133</v>
      </c>
      <c r="E6" s="154"/>
      <c r="F6" s="155" t="s">
        <v>148</v>
      </c>
    </row>
    <row r="7" spans="1:6" x14ac:dyDescent="0.3">
      <c r="A7" s="5">
        <v>1</v>
      </c>
      <c r="B7" s="4" t="s">
        <v>24</v>
      </c>
      <c r="C7" s="13" t="s">
        <v>134</v>
      </c>
      <c r="D7" s="13" t="s">
        <v>134</v>
      </c>
      <c r="E7" s="154" t="s">
        <v>134</v>
      </c>
      <c r="F7" s="154" t="s">
        <v>134</v>
      </c>
    </row>
    <row r="8" spans="1:6" x14ac:dyDescent="0.3">
      <c r="A8" s="5">
        <v>2</v>
      </c>
      <c r="B8" s="8" t="s">
        <v>9</v>
      </c>
      <c r="C8" s="13" t="s">
        <v>134</v>
      </c>
      <c r="D8" s="13" t="s">
        <v>134</v>
      </c>
      <c r="E8" s="154" t="s">
        <v>134</v>
      </c>
      <c r="F8" s="154" t="s">
        <v>134</v>
      </c>
    </row>
    <row r="9" spans="1:6" x14ac:dyDescent="0.3">
      <c r="A9" s="5">
        <v>3</v>
      </c>
      <c r="B9" s="8" t="s">
        <v>10</v>
      </c>
      <c r="C9" s="13" t="s">
        <v>134</v>
      </c>
      <c r="D9" s="13" t="s">
        <v>134</v>
      </c>
      <c r="E9" s="154" t="s">
        <v>134</v>
      </c>
      <c r="F9" s="165" t="s">
        <v>147</v>
      </c>
    </row>
    <row r="10" spans="1:6" ht="28.8" x14ac:dyDescent="0.3">
      <c r="A10" s="5">
        <v>4</v>
      </c>
      <c r="B10" s="8" t="s">
        <v>11</v>
      </c>
      <c r="C10" s="10" t="s">
        <v>135</v>
      </c>
      <c r="D10" s="10" t="s">
        <v>135</v>
      </c>
      <c r="E10" s="154" t="s">
        <v>140</v>
      </c>
      <c r="F10" s="154" t="s">
        <v>135</v>
      </c>
    </row>
    <row r="11" spans="1:6" x14ac:dyDescent="0.3">
      <c r="A11" s="5">
        <v>5</v>
      </c>
      <c r="B11" s="8" t="s">
        <v>12</v>
      </c>
      <c r="C11" s="13" t="s">
        <v>134</v>
      </c>
      <c r="D11" s="13" t="s">
        <v>134</v>
      </c>
      <c r="E11" s="154" t="s">
        <v>139</v>
      </c>
      <c r="F11" s="154" t="s">
        <v>134</v>
      </c>
    </row>
    <row r="12" spans="1:6" x14ac:dyDescent="0.3">
      <c r="A12" s="5">
        <v>6</v>
      </c>
      <c r="B12" s="8" t="s">
        <v>13</v>
      </c>
      <c r="C12" s="13" t="s">
        <v>135</v>
      </c>
      <c r="D12" s="13" t="s">
        <v>135</v>
      </c>
      <c r="E12" s="154" t="s">
        <v>140</v>
      </c>
      <c r="F12" s="154" t="s">
        <v>135</v>
      </c>
    </row>
    <row r="13" spans="1:6" x14ac:dyDescent="0.3">
      <c r="A13" s="5">
        <v>7</v>
      </c>
      <c r="B13" s="8" t="s">
        <v>14</v>
      </c>
      <c r="C13" s="13" t="s">
        <v>134</v>
      </c>
      <c r="D13" s="13" t="s">
        <v>134</v>
      </c>
      <c r="E13" s="154" t="s">
        <v>134</v>
      </c>
      <c r="F13" s="154" t="s">
        <v>142</v>
      </c>
    </row>
    <row r="14" spans="1:6" x14ac:dyDescent="0.3">
      <c r="A14" s="5">
        <v>8</v>
      </c>
      <c r="B14" s="8" t="s">
        <v>15</v>
      </c>
      <c r="C14" s="13" t="s">
        <v>134</v>
      </c>
      <c r="D14" s="13" t="s">
        <v>134</v>
      </c>
      <c r="E14" s="154" t="s">
        <v>134</v>
      </c>
      <c r="F14" s="154"/>
    </row>
    <row r="15" spans="1:6" ht="43.2" x14ac:dyDescent="0.3">
      <c r="A15" s="5">
        <v>9</v>
      </c>
      <c r="B15" s="8" t="s">
        <v>16</v>
      </c>
      <c r="C15" s="13" t="s">
        <v>134</v>
      </c>
      <c r="D15" s="13" t="s">
        <v>134</v>
      </c>
      <c r="E15" s="154" t="s">
        <v>134</v>
      </c>
      <c r="F15" s="154" t="s">
        <v>135</v>
      </c>
    </row>
    <row r="16" spans="1:6" ht="28.8" x14ac:dyDescent="0.3">
      <c r="A16" s="5">
        <v>10</v>
      </c>
      <c r="B16" s="8" t="s">
        <v>17</v>
      </c>
      <c r="C16" s="13" t="s">
        <v>134</v>
      </c>
      <c r="D16" s="13" t="s">
        <v>134</v>
      </c>
      <c r="E16" s="154" t="s">
        <v>134</v>
      </c>
      <c r="F16" s="154" t="s">
        <v>135</v>
      </c>
    </row>
    <row r="17" spans="1:6" x14ac:dyDescent="0.3">
      <c r="A17" s="5">
        <v>11</v>
      </c>
      <c r="B17" s="8" t="s">
        <v>18</v>
      </c>
      <c r="C17" s="13" t="s">
        <v>136</v>
      </c>
      <c r="D17" s="13" t="s">
        <v>138</v>
      </c>
      <c r="E17" s="154" t="s">
        <v>141</v>
      </c>
      <c r="F17" s="154" t="s">
        <v>138</v>
      </c>
    </row>
    <row r="18" spans="1:6" x14ac:dyDescent="0.3">
      <c r="A18" s="5">
        <v>12</v>
      </c>
      <c r="B18" s="8" t="s">
        <v>19</v>
      </c>
      <c r="C18" s="13" t="s">
        <v>134</v>
      </c>
      <c r="D18" s="13" t="s">
        <v>134</v>
      </c>
      <c r="E18" s="154" t="s">
        <v>134</v>
      </c>
      <c r="F18" s="154" t="s">
        <v>135</v>
      </c>
    </row>
    <row r="19" spans="1:6" x14ac:dyDescent="0.3">
      <c r="A19" s="5">
        <v>13</v>
      </c>
      <c r="B19" s="8" t="s">
        <v>20</v>
      </c>
      <c r="C19" s="13" t="s">
        <v>134</v>
      </c>
      <c r="D19" s="13" t="s">
        <v>134</v>
      </c>
      <c r="E19" s="154" t="s">
        <v>134</v>
      </c>
      <c r="F19" s="154" t="s">
        <v>135</v>
      </c>
    </row>
    <row r="20" spans="1:6" x14ac:dyDescent="0.3">
      <c r="A20" s="5">
        <v>14</v>
      </c>
      <c r="B20" s="8" t="s">
        <v>21</v>
      </c>
      <c r="C20" s="13" t="s">
        <v>83</v>
      </c>
      <c r="D20" s="13" t="s">
        <v>83</v>
      </c>
      <c r="E20" s="154" t="s">
        <v>83</v>
      </c>
      <c r="F20" s="154" t="s">
        <v>83</v>
      </c>
    </row>
    <row r="21" spans="1:6" x14ac:dyDescent="0.3">
      <c r="A21" s="5">
        <v>15</v>
      </c>
      <c r="B21" s="8" t="s">
        <v>22</v>
      </c>
      <c r="C21" s="162" t="s">
        <v>137</v>
      </c>
      <c r="D21" s="10" t="s">
        <v>135</v>
      </c>
      <c r="E21" s="154" t="s">
        <v>140</v>
      </c>
      <c r="F21" s="154" t="s">
        <v>135</v>
      </c>
    </row>
    <row r="22" spans="1:6" x14ac:dyDescent="0.3">
      <c r="A22" s="5">
        <v>16</v>
      </c>
      <c r="B22" s="8" t="s">
        <v>23</v>
      </c>
      <c r="C22" s="10" t="s">
        <v>135</v>
      </c>
      <c r="D22" s="10" t="s">
        <v>135</v>
      </c>
      <c r="E22" s="154" t="s">
        <v>140</v>
      </c>
      <c r="F22" s="154" t="s">
        <v>135</v>
      </c>
    </row>
    <row r="24" spans="1:6" x14ac:dyDescent="0.3">
      <c r="A24" s="5">
        <v>15</v>
      </c>
      <c r="B24" s="126"/>
    </row>
    <row r="25" spans="1:6" x14ac:dyDescent="0.3">
      <c r="B25" s="127"/>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719D-789D-464B-A875-65009E713DEB}">
  <dimension ref="A1:I25"/>
  <sheetViews>
    <sheetView workbookViewId="0">
      <selection activeCell="B15" sqref="B15"/>
    </sheetView>
  </sheetViews>
  <sheetFormatPr defaultRowHeight="14.4" x14ac:dyDescent="0.3"/>
  <cols>
    <col min="1" max="1" width="8.6640625" customWidth="1"/>
    <col min="2" max="2" width="45.33203125" bestFit="1" customWidth="1"/>
    <col min="3" max="3" width="18.5546875" bestFit="1" customWidth="1"/>
    <col min="4" max="6" width="13.33203125" customWidth="1"/>
    <col min="7" max="7" width="25.44140625" customWidth="1"/>
    <col min="8" max="8" width="16.33203125" customWidth="1"/>
    <col min="9" max="9" width="18.44140625" customWidth="1"/>
  </cols>
  <sheetData>
    <row r="1" spans="1:9" x14ac:dyDescent="0.3">
      <c r="A1" t="s">
        <v>0</v>
      </c>
    </row>
    <row r="2" spans="1:9" x14ac:dyDescent="0.3">
      <c r="A2" t="s">
        <v>126</v>
      </c>
    </row>
    <row r="3" spans="1:9" x14ac:dyDescent="0.3">
      <c r="A3" t="s">
        <v>127</v>
      </c>
    </row>
    <row r="4" spans="1:9" x14ac:dyDescent="0.3">
      <c r="A4" s="1" t="s">
        <v>6</v>
      </c>
    </row>
    <row r="5" spans="1:9" ht="15" thickBot="1" x14ac:dyDescent="0.35"/>
    <row r="6" spans="1:9" x14ac:dyDescent="0.3">
      <c r="B6" s="1" t="s">
        <v>25</v>
      </c>
      <c r="C6" s="172" t="s">
        <v>32</v>
      </c>
      <c r="D6" s="173"/>
      <c r="E6" s="173"/>
      <c r="F6" s="174"/>
      <c r="G6" s="142" t="s">
        <v>33</v>
      </c>
      <c r="H6" s="143"/>
    </row>
    <row r="7" spans="1:9" x14ac:dyDescent="0.3">
      <c r="B7" s="51" t="s">
        <v>26</v>
      </c>
      <c r="C7" s="51" t="s">
        <v>119</v>
      </c>
      <c r="D7" s="51" t="s">
        <v>35</v>
      </c>
      <c r="E7" s="51" t="s">
        <v>120</v>
      </c>
      <c r="F7" s="51" t="s">
        <v>36</v>
      </c>
      <c r="G7" s="51" t="s">
        <v>37</v>
      </c>
    </row>
    <row r="8" spans="1:9" x14ac:dyDescent="0.3">
      <c r="B8" s="51" t="s">
        <v>27</v>
      </c>
      <c r="C8" s="131" t="s">
        <v>29</v>
      </c>
      <c r="D8" s="131" t="s">
        <v>29</v>
      </c>
      <c r="E8" s="131" t="s">
        <v>29</v>
      </c>
      <c r="F8" s="131" t="s">
        <v>29</v>
      </c>
      <c r="G8" s="131" t="s">
        <v>30</v>
      </c>
    </row>
    <row r="9" spans="1:9" x14ac:dyDescent="0.3">
      <c r="B9" s="158" t="s">
        <v>122</v>
      </c>
      <c r="C9" s="148">
        <v>9.4499999999999993</v>
      </c>
      <c r="D9" s="148">
        <v>7.7</v>
      </c>
      <c r="E9" s="148">
        <v>6.35</v>
      </c>
      <c r="F9" s="148">
        <v>10.45</v>
      </c>
      <c r="G9" s="148">
        <v>1.2</v>
      </c>
    </row>
    <row r="10" spans="1:9" hidden="1" x14ac:dyDescent="0.3">
      <c r="B10" s="131" t="s">
        <v>38</v>
      </c>
      <c r="C10" s="147">
        <v>9.9</v>
      </c>
      <c r="D10" s="147">
        <v>9.1999999999999993</v>
      </c>
      <c r="E10" s="147">
        <v>6.5</v>
      </c>
      <c r="F10" s="147">
        <v>9.52</v>
      </c>
      <c r="G10" s="147">
        <v>1.4</v>
      </c>
    </row>
    <row r="11" spans="1:9" hidden="1" x14ac:dyDescent="0.3">
      <c r="B11" s="131" t="s">
        <v>62</v>
      </c>
      <c r="C11" s="147">
        <v>9.9499999999999993</v>
      </c>
      <c r="D11" s="147">
        <v>8.6999999999999993</v>
      </c>
      <c r="E11" s="147">
        <v>8.6999999999999993</v>
      </c>
      <c r="F11" s="147">
        <v>11.15</v>
      </c>
      <c r="G11" s="147">
        <v>1.8</v>
      </c>
    </row>
    <row r="12" spans="1:9" hidden="1" x14ac:dyDescent="0.3">
      <c r="B12" s="131" t="s">
        <v>128</v>
      </c>
      <c r="C12" s="147">
        <v>11.66</v>
      </c>
      <c r="D12" s="147">
        <v>10.68</v>
      </c>
      <c r="E12" s="147">
        <v>10.01</v>
      </c>
      <c r="F12" s="147">
        <v>11.66</v>
      </c>
      <c r="G12" s="147">
        <v>1.35</v>
      </c>
    </row>
    <row r="14" spans="1:9" ht="80.25" customHeight="1" x14ac:dyDescent="0.3">
      <c r="B14" s="168" t="s">
        <v>103</v>
      </c>
      <c r="C14" s="168"/>
      <c r="D14" s="168"/>
      <c r="E14" s="168"/>
      <c r="F14" s="168"/>
      <c r="G14" s="168"/>
      <c r="H14" s="168"/>
      <c r="I14" s="168"/>
    </row>
    <row r="17" spans="2:9" x14ac:dyDescent="0.3">
      <c r="B17" s="74" t="s">
        <v>40</v>
      </c>
    </row>
    <row r="18" spans="2:9" ht="15.6" customHeight="1" x14ac:dyDescent="0.3">
      <c r="B18" s="1"/>
      <c r="C18" s="169" t="s">
        <v>108</v>
      </c>
      <c r="D18" s="170"/>
      <c r="E18" s="170"/>
      <c r="F18" s="171"/>
      <c r="G18" s="144" t="s">
        <v>109</v>
      </c>
      <c r="H18" s="159"/>
    </row>
    <row r="19" spans="2:9" x14ac:dyDescent="0.3">
      <c r="B19" s="135" t="s">
        <v>77</v>
      </c>
      <c r="C19" s="137" t="s">
        <v>119</v>
      </c>
      <c r="D19" s="137" t="s">
        <v>35</v>
      </c>
      <c r="E19" s="137" t="s">
        <v>120</v>
      </c>
      <c r="F19" s="137" t="s">
        <v>36</v>
      </c>
      <c r="G19" s="137" t="s">
        <v>37</v>
      </c>
      <c r="H19" s="160"/>
    </row>
    <row r="20" spans="2:9" x14ac:dyDescent="0.3">
      <c r="B20" s="136" t="s">
        <v>78</v>
      </c>
      <c r="C20" s="82">
        <v>3025</v>
      </c>
      <c r="D20" s="82">
        <v>4000</v>
      </c>
      <c r="E20" s="82">
        <v>8000</v>
      </c>
      <c r="F20" s="82">
        <v>1000</v>
      </c>
      <c r="G20" s="82">
        <v>4200</v>
      </c>
      <c r="H20" s="161"/>
    </row>
    <row r="21" spans="2:9" x14ac:dyDescent="0.3">
      <c r="B21" s="158" t="s">
        <v>122</v>
      </c>
      <c r="C21" s="152">
        <f>C9*C20</f>
        <v>28586.249999999996</v>
      </c>
      <c r="D21" s="152">
        <f t="shared" ref="D21:G21" si="0">D9*D20</f>
        <v>30800</v>
      </c>
      <c r="E21" s="152">
        <f t="shared" si="0"/>
        <v>50800</v>
      </c>
      <c r="F21" s="152">
        <f t="shared" si="0"/>
        <v>10450</v>
      </c>
      <c r="G21" s="152">
        <f t="shared" si="0"/>
        <v>5040</v>
      </c>
      <c r="H21" s="145">
        <f>SUM(C21:G21)</f>
        <v>125676.25</v>
      </c>
      <c r="I21" s="157" t="s">
        <v>129</v>
      </c>
    </row>
    <row r="22" spans="2:9" x14ac:dyDescent="0.3">
      <c r="B22" s="131" t="s">
        <v>38</v>
      </c>
      <c r="C22" s="150">
        <f>C10*C20</f>
        <v>29947.5</v>
      </c>
      <c r="D22" s="150">
        <f t="shared" ref="D22:G22" si="1">D10*D20</f>
        <v>36800</v>
      </c>
      <c r="E22" s="150">
        <f t="shared" si="1"/>
        <v>52000</v>
      </c>
      <c r="F22" s="150">
        <f t="shared" si="1"/>
        <v>9520</v>
      </c>
      <c r="G22" s="150">
        <f t="shared" si="1"/>
        <v>5880</v>
      </c>
      <c r="H22" s="146">
        <f>SUM(C22:G22)</f>
        <v>134147.5</v>
      </c>
    </row>
    <row r="23" spans="2:9" x14ac:dyDescent="0.3">
      <c r="B23" s="131" t="s">
        <v>62</v>
      </c>
      <c r="C23" s="138">
        <f>C11*C20</f>
        <v>30098.749999999996</v>
      </c>
      <c r="D23" s="138">
        <f t="shared" ref="D23:G23" si="2">D11*D20</f>
        <v>34800</v>
      </c>
      <c r="E23" s="138">
        <f t="shared" si="2"/>
        <v>69600</v>
      </c>
      <c r="F23" s="138">
        <f t="shared" si="2"/>
        <v>11150</v>
      </c>
      <c r="G23" s="138">
        <f t="shared" si="2"/>
        <v>7560</v>
      </c>
      <c r="H23" s="146">
        <f>SUM(C23:G23)</f>
        <v>153208.75</v>
      </c>
    </row>
    <row r="24" spans="2:9" x14ac:dyDescent="0.3">
      <c r="B24" s="131" t="s">
        <v>128</v>
      </c>
      <c r="C24" s="138">
        <f>C12*C20</f>
        <v>35271.5</v>
      </c>
      <c r="D24" s="138">
        <f t="shared" ref="D24:G24" si="3">D12*D20</f>
        <v>42720</v>
      </c>
      <c r="E24" s="138">
        <f t="shared" si="3"/>
        <v>80080</v>
      </c>
      <c r="F24" s="138">
        <f t="shared" si="3"/>
        <v>11660</v>
      </c>
      <c r="G24" s="138">
        <f t="shared" si="3"/>
        <v>5670</v>
      </c>
      <c r="H24" s="146">
        <f>SUM(C24:G24)</f>
        <v>175401.5</v>
      </c>
    </row>
    <row r="25" spans="2:9" x14ac:dyDescent="0.3">
      <c r="C25" s="139"/>
      <c r="D25" s="139"/>
      <c r="E25" s="139"/>
      <c r="F25" s="139"/>
      <c r="G25" s="139"/>
    </row>
  </sheetData>
  <mergeCells count="3">
    <mergeCell ref="C6:F6"/>
    <mergeCell ref="B14:I14"/>
    <mergeCell ref="C18:F1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opLeftCell="A4" workbookViewId="0">
      <selection activeCell="C10" sqref="C10:G10"/>
    </sheetView>
  </sheetViews>
  <sheetFormatPr defaultRowHeight="14.4" x14ac:dyDescent="0.3"/>
  <cols>
    <col min="1" max="1" width="8.6640625" customWidth="1"/>
    <col min="2" max="2" width="45.33203125" bestFit="1" customWidth="1"/>
    <col min="3" max="3" width="18.5546875" bestFit="1" customWidth="1"/>
    <col min="4" max="6" width="13.33203125" customWidth="1"/>
    <col min="7" max="7" width="25.44140625" customWidth="1"/>
    <col min="8" max="8" width="16.33203125" customWidth="1"/>
    <col min="9" max="9" width="12.21875" customWidth="1"/>
  </cols>
  <sheetData>
    <row r="1" spans="1:9" x14ac:dyDescent="0.3">
      <c r="A1" t="s">
        <v>0</v>
      </c>
    </row>
    <row r="2" spans="1:9" x14ac:dyDescent="0.3">
      <c r="A2" t="s">
        <v>117</v>
      </c>
    </row>
    <row r="3" spans="1:9" x14ac:dyDescent="0.3">
      <c r="A3" t="s">
        <v>118</v>
      </c>
    </row>
    <row r="4" spans="1:9" x14ac:dyDescent="0.3">
      <c r="A4" s="1" t="s">
        <v>6</v>
      </c>
    </row>
    <row r="5" spans="1:9" ht="15" thickBot="1" x14ac:dyDescent="0.35"/>
    <row r="6" spans="1:9" x14ac:dyDescent="0.3">
      <c r="B6" s="1" t="s">
        <v>25</v>
      </c>
      <c r="C6" s="172" t="s">
        <v>32</v>
      </c>
      <c r="D6" s="173"/>
      <c r="E6" s="173"/>
      <c r="F6" s="174"/>
      <c r="G6" s="142" t="s">
        <v>33</v>
      </c>
      <c r="H6" s="143"/>
    </row>
    <row r="7" spans="1:9" x14ac:dyDescent="0.3">
      <c r="B7" s="51" t="s">
        <v>26</v>
      </c>
      <c r="C7" s="51" t="s">
        <v>119</v>
      </c>
      <c r="D7" s="51" t="s">
        <v>35</v>
      </c>
      <c r="E7" s="51" t="s">
        <v>120</v>
      </c>
      <c r="F7" s="51" t="s">
        <v>36</v>
      </c>
      <c r="G7" s="51" t="s">
        <v>37</v>
      </c>
    </row>
    <row r="8" spans="1:9" x14ac:dyDescent="0.3">
      <c r="B8" s="51" t="s">
        <v>27</v>
      </c>
      <c r="C8" s="131" t="s">
        <v>29</v>
      </c>
      <c r="D8" s="131" t="s">
        <v>29</v>
      </c>
      <c r="E8" s="131" t="s">
        <v>29</v>
      </c>
      <c r="F8" s="131"/>
      <c r="G8" s="131" t="s">
        <v>30</v>
      </c>
    </row>
    <row r="9" spans="1:9" x14ac:dyDescent="0.3">
      <c r="B9" s="51" t="s">
        <v>121</v>
      </c>
      <c r="C9" s="151" t="s">
        <v>5</v>
      </c>
      <c r="D9" s="151" t="s">
        <v>5</v>
      </c>
      <c r="E9" s="151" t="s">
        <v>5</v>
      </c>
      <c r="F9" s="151" t="s">
        <v>5</v>
      </c>
      <c r="G9" s="151">
        <v>1.4</v>
      </c>
    </row>
    <row r="10" spans="1:9" x14ac:dyDescent="0.3">
      <c r="B10" s="51" t="s">
        <v>62</v>
      </c>
      <c r="C10" s="153">
        <v>9.9499999999999993</v>
      </c>
      <c r="D10" s="153">
        <v>8.15</v>
      </c>
      <c r="E10" s="153">
        <v>8.6999999999999993</v>
      </c>
      <c r="F10" s="153">
        <v>11.15</v>
      </c>
      <c r="G10" s="153">
        <v>1.8</v>
      </c>
    </row>
    <row r="11" spans="1:9" x14ac:dyDescent="0.3">
      <c r="B11" s="51" t="s">
        <v>38</v>
      </c>
      <c r="C11" s="151">
        <v>12.6</v>
      </c>
      <c r="D11" s="151">
        <v>10.7</v>
      </c>
      <c r="E11" s="151">
        <v>6.45</v>
      </c>
      <c r="F11" s="151">
        <v>9.5500000000000007</v>
      </c>
      <c r="G11" s="151">
        <v>3.5</v>
      </c>
    </row>
    <row r="12" spans="1:9" x14ac:dyDescent="0.3">
      <c r="B12" s="51" t="s">
        <v>122</v>
      </c>
      <c r="C12" s="151">
        <v>11.61</v>
      </c>
      <c r="D12" s="151">
        <v>11.61</v>
      </c>
      <c r="E12" s="151">
        <v>8.39</v>
      </c>
      <c r="F12" s="151">
        <v>11.61</v>
      </c>
      <c r="G12" s="151">
        <v>1.25</v>
      </c>
    </row>
    <row r="14" spans="1:9" ht="80.25" customHeight="1" x14ac:dyDescent="0.3">
      <c r="B14" s="168" t="s">
        <v>103</v>
      </c>
      <c r="C14" s="168"/>
      <c r="D14" s="168"/>
      <c r="E14" s="168"/>
      <c r="F14" s="168"/>
      <c r="G14" s="168"/>
      <c r="H14" s="168"/>
      <c r="I14" s="168"/>
    </row>
    <row r="17" spans="2:9" x14ac:dyDescent="0.3">
      <c r="B17" s="74" t="s">
        <v>40</v>
      </c>
    </row>
    <row r="18" spans="2:9" ht="15.6" customHeight="1" x14ac:dyDescent="0.3">
      <c r="B18" s="1"/>
      <c r="C18" s="169" t="s">
        <v>108</v>
      </c>
      <c r="D18" s="170"/>
      <c r="E18" s="170"/>
      <c r="F18" s="171"/>
      <c r="G18" s="144" t="s">
        <v>109</v>
      </c>
      <c r="H18" s="140" t="s">
        <v>116</v>
      </c>
    </row>
    <row r="19" spans="2:9" x14ac:dyDescent="0.3">
      <c r="B19" s="135" t="s">
        <v>77</v>
      </c>
      <c r="C19" s="137" t="s">
        <v>119</v>
      </c>
      <c r="D19" s="137" t="s">
        <v>35</v>
      </c>
      <c r="E19" s="137" t="s">
        <v>120</v>
      </c>
      <c r="F19" s="137" t="s">
        <v>36</v>
      </c>
      <c r="G19" s="137" t="s">
        <v>37</v>
      </c>
      <c r="H19" s="131"/>
    </row>
    <row r="20" spans="2:9" x14ac:dyDescent="0.3">
      <c r="B20" s="136" t="s">
        <v>78</v>
      </c>
      <c r="C20" s="82">
        <v>3025</v>
      </c>
      <c r="D20" s="82">
        <v>4000</v>
      </c>
      <c r="E20" s="82">
        <v>8000</v>
      </c>
      <c r="F20" s="82">
        <v>1000</v>
      </c>
      <c r="G20" s="82">
        <v>4200</v>
      </c>
      <c r="H20" s="131"/>
    </row>
    <row r="21" spans="2:9" ht="21" customHeight="1" x14ac:dyDescent="0.3">
      <c r="B21" s="51" t="s">
        <v>121</v>
      </c>
      <c r="C21" s="149" t="s">
        <v>123</v>
      </c>
      <c r="D21" s="149" t="s">
        <v>123</v>
      </c>
      <c r="E21" s="149" t="s">
        <v>123</v>
      </c>
      <c r="F21" s="149" t="s">
        <v>123</v>
      </c>
      <c r="G21" s="150">
        <f>G9*G20</f>
        <v>5880</v>
      </c>
      <c r="H21" s="156"/>
      <c r="I21" s="157" t="s">
        <v>124</v>
      </c>
    </row>
    <row r="22" spans="2:9" x14ac:dyDescent="0.3">
      <c r="B22" s="133" t="s">
        <v>62</v>
      </c>
      <c r="C22" s="152">
        <f>C10*C20</f>
        <v>30098.749999999996</v>
      </c>
      <c r="D22" s="152">
        <f t="shared" ref="D22:G22" si="0">D10*D20</f>
        <v>32600</v>
      </c>
      <c r="E22" s="152">
        <f t="shared" si="0"/>
        <v>69600</v>
      </c>
      <c r="F22" s="152">
        <f t="shared" si="0"/>
        <v>11150</v>
      </c>
      <c r="G22" s="152">
        <f t="shared" si="0"/>
        <v>7560</v>
      </c>
      <c r="H22" s="145">
        <f>SUM(C22:G22)</f>
        <v>151008.75</v>
      </c>
      <c r="I22" t="s">
        <v>125</v>
      </c>
    </row>
    <row r="23" spans="2:9" x14ac:dyDescent="0.3">
      <c r="B23" s="51" t="s">
        <v>38</v>
      </c>
      <c r="C23" s="138">
        <f>C11*C20</f>
        <v>38115</v>
      </c>
      <c r="D23" s="138">
        <f t="shared" ref="D23:G23" si="1">D11*D20</f>
        <v>42800</v>
      </c>
      <c r="E23" s="138">
        <f t="shared" si="1"/>
        <v>51600</v>
      </c>
      <c r="F23" s="138">
        <f t="shared" si="1"/>
        <v>9550</v>
      </c>
      <c r="G23" s="138">
        <f t="shared" si="1"/>
        <v>14700</v>
      </c>
      <c r="H23" s="146">
        <f>SUM(C23:G23)</f>
        <v>156765</v>
      </c>
    </row>
    <row r="24" spans="2:9" x14ac:dyDescent="0.3">
      <c r="B24" s="51" t="s">
        <v>122</v>
      </c>
      <c r="C24" s="138">
        <f>C12*C20</f>
        <v>35120.25</v>
      </c>
      <c r="D24" s="138">
        <f t="shared" ref="D24:G24" si="2">D12*D20</f>
        <v>46440</v>
      </c>
      <c r="E24" s="138">
        <f t="shared" si="2"/>
        <v>67120</v>
      </c>
      <c r="F24" s="138">
        <f t="shared" si="2"/>
        <v>11610</v>
      </c>
      <c r="G24" s="138">
        <f t="shared" si="2"/>
        <v>5250</v>
      </c>
      <c r="H24" s="146">
        <f>SUM(C24:G24)</f>
        <v>165540.25</v>
      </c>
    </row>
    <row r="25" spans="2:9" x14ac:dyDescent="0.3">
      <c r="C25" s="139"/>
      <c r="D25" s="139"/>
      <c r="E25" s="139"/>
      <c r="F25" s="139"/>
      <c r="G25" s="139"/>
    </row>
  </sheetData>
  <mergeCells count="3">
    <mergeCell ref="B14:I14"/>
    <mergeCell ref="C6:F6"/>
    <mergeCell ref="C18:F18"/>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B85A-E9F8-400C-BF19-01EBF0A872E7}">
  <dimension ref="A1:H22"/>
  <sheetViews>
    <sheetView workbookViewId="0">
      <selection activeCell="B22" sqref="B22"/>
    </sheetView>
  </sheetViews>
  <sheetFormatPr defaultRowHeight="14.4" x14ac:dyDescent="0.3"/>
  <cols>
    <col min="1" max="1" width="8.6640625" customWidth="1"/>
    <col min="2" max="2" width="45.33203125" bestFit="1" customWidth="1"/>
    <col min="3" max="3" width="16" customWidth="1"/>
    <col min="4" max="5" width="13.33203125" customWidth="1"/>
    <col min="6" max="6" width="25.44140625" customWidth="1"/>
    <col min="7" max="7" width="16.33203125" customWidth="1"/>
  </cols>
  <sheetData>
    <row r="1" spans="1:8" x14ac:dyDescent="0.3">
      <c r="A1" t="s">
        <v>0</v>
      </c>
    </row>
    <row r="2" spans="1:8" x14ac:dyDescent="0.3">
      <c r="A2" t="s">
        <v>114</v>
      </c>
    </row>
    <row r="3" spans="1:8" x14ac:dyDescent="0.3">
      <c r="A3" t="s">
        <v>115</v>
      </c>
    </row>
    <row r="4" spans="1:8" x14ac:dyDescent="0.3">
      <c r="A4" s="1" t="s">
        <v>6</v>
      </c>
    </row>
    <row r="5" spans="1:8" ht="15" thickBot="1" x14ac:dyDescent="0.35"/>
    <row r="6" spans="1:8" x14ac:dyDescent="0.3">
      <c r="B6" s="1" t="s">
        <v>25</v>
      </c>
      <c r="C6" s="172" t="s">
        <v>32</v>
      </c>
      <c r="D6" s="173"/>
      <c r="E6" s="174"/>
      <c r="F6" s="142" t="s">
        <v>33</v>
      </c>
      <c r="G6" s="143"/>
    </row>
    <row r="7" spans="1:8" x14ac:dyDescent="0.3">
      <c r="B7" s="51" t="s">
        <v>26</v>
      </c>
      <c r="C7" s="51" t="s">
        <v>28</v>
      </c>
      <c r="D7" s="51" t="s">
        <v>36</v>
      </c>
      <c r="E7" s="51" t="s">
        <v>35</v>
      </c>
      <c r="F7" s="51" t="s">
        <v>37</v>
      </c>
    </row>
    <row r="8" spans="1:8" x14ac:dyDescent="0.3">
      <c r="B8" s="51" t="s">
        <v>27</v>
      </c>
      <c r="C8" s="131" t="s">
        <v>29</v>
      </c>
      <c r="D8" s="131" t="s">
        <v>29</v>
      </c>
      <c r="E8" s="131" t="s">
        <v>29</v>
      </c>
      <c r="F8" s="131" t="s">
        <v>30</v>
      </c>
    </row>
    <row r="9" spans="1:8" x14ac:dyDescent="0.3">
      <c r="B9" s="131" t="s">
        <v>38</v>
      </c>
      <c r="C9" s="147">
        <v>13.5</v>
      </c>
      <c r="D9" s="147">
        <v>21.3</v>
      </c>
      <c r="E9" s="147">
        <v>22.15</v>
      </c>
      <c r="F9" s="147">
        <v>4.25</v>
      </c>
    </row>
    <row r="10" spans="1:8" x14ac:dyDescent="0.3">
      <c r="B10" s="131" t="s">
        <v>4</v>
      </c>
      <c r="C10" s="148">
        <v>15</v>
      </c>
      <c r="D10" s="148">
        <v>15</v>
      </c>
      <c r="E10" s="148">
        <v>11</v>
      </c>
      <c r="F10" s="148">
        <v>1.4</v>
      </c>
    </row>
    <row r="13" spans="1:8" ht="80.25" customHeight="1" x14ac:dyDescent="0.3">
      <c r="B13" s="168" t="s">
        <v>103</v>
      </c>
      <c r="C13" s="168"/>
      <c r="D13" s="168"/>
      <c r="E13" s="168"/>
      <c r="F13" s="168"/>
      <c r="G13" s="168"/>
      <c r="H13" s="168"/>
    </row>
    <row r="16" spans="1:8" x14ac:dyDescent="0.3">
      <c r="B16" s="74" t="s">
        <v>40</v>
      </c>
    </row>
    <row r="17" spans="2:7" ht="15.6" customHeight="1" x14ac:dyDescent="0.3">
      <c r="B17" s="1"/>
      <c r="C17" s="169" t="s">
        <v>108</v>
      </c>
      <c r="D17" s="170"/>
      <c r="E17" s="171"/>
      <c r="F17" s="144" t="s">
        <v>109</v>
      </c>
      <c r="G17" s="140" t="s">
        <v>116</v>
      </c>
    </row>
    <row r="18" spans="2:7" x14ac:dyDescent="0.3">
      <c r="B18" s="135" t="s">
        <v>77</v>
      </c>
      <c r="C18" s="137" t="s">
        <v>28</v>
      </c>
      <c r="D18" s="137" t="s">
        <v>36</v>
      </c>
      <c r="E18" s="137" t="s">
        <v>35</v>
      </c>
      <c r="F18" s="137" t="s">
        <v>37</v>
      </c>
      <c r="G18" s="131"/>
    </row>
    <row r="19" spans="2:7" x14ac:dyDescent="0.3">
      <c r="B19" s="136" t="s">
        <v>78</v>
      </c>
      <c r="C19" s="82">
        <v>18000</v>
      </c>
      <c r="D19" s="82">
        <v>1000</v>
      </c>
      <c r="E19" s="82">
        <v>4000</v>
      </c>
      <c r="F19" s="82">
        <v>4200</v>
      </c>
      <c r="G19" s="131"/>
    </row>
    <row r="20" spans="2:7" x14ac:dyDescent="0.3">
      <c r="B20" s="141" t="s">
        <v>38</v>
      </c>
      <c r="C20" s="138">
        <f>C9*C19</f>
        <v>243000</v>
      </c>
      <c r="D20" s="138">
        <f>D9*D19</f>
        <v>21300</v>
      </c>
      <c r="E20" s="138">
        <f>E9*E19</f>
        <v>88600</v>
      </c>
      <c r="F20" s="138">
        <f>F9*F19</f>
        <v>17850</v>
      </c>
      <c r="G20" s="146">
        <f>SUM(C20:F20)</f>
        <v>370750</v>
      </c>
    </row>
    <row r="21" spans="2:7" x14ac:dyDescent="0.3">
      <c r="B21" s="141" t="s">
        <v>4</v>
      </c>
      <c r="C21" s="138">
        <f>C10*C19</f>
        <v>270000</v>
      </c>
      <c r="D21" s="138">
        <f>D10*D19</f>
        <v>15000</v>
      </c>
      <c r="E21" s="138">
        <f>E10*E19</f>
        <v>44000</v>
      </c>
      <c r="F21" s="138">
        <f>F10*F19</f>
        <v>5880</v>
      </c>
      <c r="G21" s="145">
        <f>SUM(C21:F21)</f>
        <v>334880</v>
      </c>
    </row>
    <row r="22" spans="2:7" x14ac:dyDescent="0.3">
      <c r="C22" s="139"/>
      <c r="D22" s="139"/>
      <c r="E22" s="139"/>
      <c r="F22" s="139"/>
    </row>
  </sheetData>
  <mergeCells count="3">
    <mergeCell ref="C6:E6"/>
    <mergeCell ref="B13:H13"/>
    <mergeCell ref="C17:E17"/>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A71F-6E73-4FAB-9B6D-2CDEEF633CC3}">
  <dimension ref="A1:H24"/>
  <sheetViews>
    <sheetView topLeftCell="A4" workbookViewId="0">
      <selection activeCell="B17" sqref="B17"/>
    </sheetView>
  </sheetViews>
  <sheetFormatPr defaultRowHeight="14.4" x14ac:dyDescent="0.3"/>
  <cols>
    <col min="1" max="1" width="8.6640625" customWidth="1"/>
    <col min="2" max="2" width="45.33203125" bestFit="1" customWidth="1"/>
    <col min="3" max="3" width="16" customWidth="1"/>
    <col min="4" max="4" width="13.33203125" customWidth="1"/>
    <col min="5" max="5" width="21.88671875" customWidth="1"/>
    <col min="6" max="6" width="25.44140625" customWidth="1"/>
    <col min="7" max="7" width="16.33203125" customWidth="1"/>
  </cols>
  <sheetData>
    <row r="1" spans="1:8" x14ac:dyDescent="0.3">
      <c r="A1" t="s">
        <v>0</v>
      </c>
    </row>
    <row r="2" spans="1:8" x14ac:dyDescent="0.3">
      <c r="A2" t="s">
        <v>107</v>
      </c>
    </row>
    <row r="3" spans="1:8" x14ac:dyDescent="0.3">
      <c r="A3" t="s">
        <v>104</v>
      </c>
    </row>
    <row r="4" spans="1:8" x14ac:dyDescent="0.3">
      <c r="A4" t="s">
        <v>105</v>
      </c>
    </row>
    <row r="5" spans="1:8" x14ac:dyDescent="0.3">
      <c r="A5" t="s">
        <v>106</v>
      </c>
    </row>
    <row r="6" spans="1:8" x14ac:dyDescent="0.3">
      <c r="A6" s="1" t="s">
        <v>6</v>
      </c>
    </row>
    <row r="7" spans="1:8" ht="15" thickBot="1" x14ac:dyDescent="0.35"/>
    <row r="8" spans="1:8" x14ac:dyDescent="0.3">
      <c r="B8" s="1" t="s">
        <v>25</v>
      </c>
      <c r="C8" s="175" t="s">
        <v>32</v>
      </c>
      <c r="D8" s="176"/>
      <c r="E8" s="177"/>
      <c r="F8" s="130" t="s">
        <v>33</v>
      </c>
    </row>
    <row r="9" spans="1:8" x14ac:dyDescent="0.3">
      <c r="B9" s="51" t="s">
        <v>26</v>
      </c>
      <c r="C9" s="51" t="s">
        <v>28</v>
      </c>
      <c r="D9" s="51" t="s">
        <v>35</v>
      </c>
      <c r="E9" s="51" t="s">
        <v>36</v>
      </c>
      <c r="F9" s="51" t="s">
        <v>37</v>
      </c>
    </row>
    <row r="10" spans="1:8" x14ac:dyDescent="0.3">
      <c r="B10" s="51" t="s">
        <v>27</v>
      </c>
      <c r="C10" s="131" t="s">
        <v>29</v>
      </c>
      <c r="D10" s="131" t="s">
        <v>29</v>
      </c>
      <c r="E10" s="131" t="s">
        <v>29</v>
      </c>
      <c r="F10" s="131" t="s">
        <v>30</v>
      </c>
    </row>
    <row r="11" spans="1:8" x14ac:dyDescent="0.3">
      <c r="B11" s="51" t="s">
        <v>4</v>
      </c>
      <c r="C11" s="132">
        <v>12</v>
      </c>
      <c r="D11" s="131" t="s">
        <v>5</v>
      </c>
      <c r="E11" s="132">
        <v>12</v>
      </c>
      <c r="F11" s="131" t="s">
        <v>5</v>
      </c>
    </row>
    <row r="12" spans="1:8" x14ac:dyDescent="0.3">
      <c r="B12" s="133" t="s">
        <v>38</v>
      </c>
      <c r="C12" s="134">
        <v>21.6</v>
      </c>
      <c r="D12" s="134">
        <v>22.1</v>
      </c>
      <c r="E12" s="134">
        <v>21.3</v>
      </c>
      <c r="F12" s="134">
        <v>4.75</v>
      </c>
    </row>
    <row r="14" spans="1:8" hidden="1" x14ac:dyDescent="0.3">
      <c r="B14" s="125" t="s">
        <v>102</v>
      </c>
    </row>
    <row r="16" spans="1:8" ht="80.25" customHeight="1" x14ac:dyDescent="0.3">
      <c r="B16" s="168" t="s">
        <v>103</v>
      </c>
      <c r="C16" s="168"/>
      <c r="D16" s="168"/>
      <c r="E16" s="168"/>
      <c r="F16" s="168"/>
      <c r="G16" s="168"/>
      <c r="H16" s="168"/>
    </row>
    <row r="19" spans="2:7" x14ac:dyDescent="0.3">
      <c r="B19" s="74" t="s">
        <v>40</v>
      </c>
    </row>
    <row r="20" spans="2:7" ht="31.2" x14ac:dyDescent="0.3">
      <c r="B20" s="1"/>
      <c r="C20" s="178" t="s">
        <v>108</v>
      </c>
      <c r="D20" s="179"/>
      <c r="E20" s="179"/>
      <c r="F20" s="50" t="s">
        <v>109</v>
      </c>
    </row>
    <row r="21" spans="2:7" x14ac:dyDescent="0.3">
      <c r="B21" s="76" t="s">
        <v>77</v>
      </c>
      <c r="C21" s="52" t="s">
        <v>28</v>
      </c>
      <c r="D21" s="53" t="s">
        <v>35</v>
      </c>
      <c r="E21" s="54" t="s">
        <v>36</v>
      </c>
      <c r="F21" s="55" t="s">
        <v>37</v>
      </c>
    </row>
    <row r="22" spans="2:7" x14ac:dyDescent="0.3">
      <c r="B22" s="78" t="s">
        <v>78</v>
      </c>
      <c r="C22" s="79">
        <v>10000</v>
      </c>
      <c r="D22" s="80">
        <v>4000</v>
      </c>
      <c r="E22" s="81">
        <v>1000</v>
      </c>
      <c r="F22" s="82">
        <v>4000</v>
      </c>
    </row>
    <row r="23" spans="2:7" x14ac:dyDescent="0.3">
      <c r="B23" s="56" t="s">
        <v>59</v>
      </c>
      <c r="C23" s="84">
        <f>C11*C22</f>
        <v>120000</v>
      </c>
      <c r="D23" s="84" t="s">
        <v>5</v>
      </c>
      <c r="E23" s="84">
        <f t="shared" ref="E23" si="0">E11*E22</f>
        <v>12000</v>
      </c>
      <c r="F23" s="84" t="s">
        <v>5</v>
      </c>
    </row>
    <row r="24" spans="2:7" x14ac:dyDescent="0.3">
      <c r="B24" s="66" t="s">
        <v>92</v>
      </c>
      <c r="C24" s="128">
        <f>C12*C22</f>
        <v>216000</v>
      </c>
      <c r="D24" s="128">
        <f t="shared" ref="D24:F24" si="1">D12*D22</f>
        <v>88400</v>
      </c>
      <c r="E24" s="128">
        <f t="shared" si="1"/>
        <v>21300</v>
      </c>
      <c r="F24" s="129">
        <f t="shared" si="1"/>
        <v>19000</v>
      </c>
      <c r="G24" s="88"/>
    </row>
  </sheetData>
  <mergeCells count="3">
    <mergeCell ref="C8:E8"/>
    <mergeCell ref="B16:H16"/>
    <mergeCell ref="C20:E2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C0C3-75E3-49F0-B38B-CC472EC6C57C}">
  <dimension ref="A1:I16"/>
  <sheetViews>
    <sheetView topLeftCell="A4" workbookViewId="0">
      <selection activeCell="B3" sqref="B3"/>
    </sheetView>
  </sheetViews>
  <sheetFormatPr defaultRowHeight="14.4" x14ac:dyDescent="0.3"/>
  <cols>
    <col min="2" max="2" width="45.44140625" customWidth="1"/>
    <col min="3" max="3" width="19.5546875" customWidth="1"/>
    <col min="4" max="4" width="11.6640625" customWidth="1"/>
    <col min="5" max="5" width="14.77734375" customWidth="1"/>
    <col min="6" max="6" width="15.77734375" customWidth="1"/>
    <col min="7" max="7" width="23.44140625" customWidth="1"/>
  </cols>
  <sheetData>
    <row r="1" spans="1:9" x14ac:dyDescent="0.3">
      <c r="A1" t="s">
        <v>0</v>
      </c>
    </row>
    <row r="2" spans="1:9" x14ac:dyDescent="0.3">
      <c r="A2" t="s">
        <v>31</v>
      </c>
    </row>
    <row r="3" spans="1:9" x14ac:dyDescent="0.3">
      <c r="A3" t="s">
        <v>1</v>
      </c>
    </row>
    <row r="4" spans="1:9" x14ac:dyDescent="0.3">
      <c r="A4" t="s">
        <v>2</v>
      </c>
    </row>
    <row r="5" spans="1:9" x14ac:dyDescent="0.3">
      <c r="A5" t="s">
        <v>3</v>
      </c>
    </row>
    <row r="7" spans="1:9" ht="15" thickBot="1" x14ac:dyDescent="0.35"/>
    <row r="8" spans="1:9" ht="15" thickBot="1" x14ac:dyDescent="0.35">
      <c r="B8" s="1" t="s">
        <v>25</v>
      </c>
      <c r="C8" s="180" t="s">
        <v>32</v>
      </c>
      <c r="D8" s="181"/>
      <c r="E8" s="181"/>
      <c r="F8" s="182"/>
      <c r="G8" s="9" t="s">
        <v>33</v>
      </c>
    </row>
    <row r="9" spans="1:9" x14ac:dyDescent="0.3">
      <c r="B9" s="1" t="s">
        <v>26</v>
      </c>
      <c r="C9" s="1" t="s">
        <v>28</v>
      </c>
      <c r="D9" s="1" t="s">
        <v>34</v>
      </c>
      <c r="E9" s="1" t="s">
        <v>35</v>
      </c>
      <c r="F9" s="1" t="s">
        <v>36</v>
      </c>
      <c r="G9" s="1" t="s">
        <v>37</v>
      </c>
    </row>
    <row r="10" spans="1:9" x14ac:dyDescent="0.3">
      <c r="B10" s="1" t="s">
        <v>27</v>
      </c>
      <c r="C10" t="s">
        <v>29</v>
      </c>
      <c r="D10" t="s">
        <v>29</v>
      </c>
      <c r="E10" t="s">
        <v>29</v>
      </c>
      <c r="F10" t="s">
        <v>29</v>
      </c>
      <c r="G10" t="s">
        <v>30</v>
      </c>
    </row>
    <row r="11" spans="1:9" x14ac:dyDescent="0.3">
      <c r="B11" s="1" t="s">
        <v>4</v>
      </c>
      <c r="C11" s="11">
        <v>7.16</v>
      </c>
      <c r="D11" s="12" t="s">
        <v>5</v>
      </c>
      <c r="E11" s="12" t="s">
        <v>5</v>
      </c>
      <c r="F11" s="11">
        <v>7.16</v>
      </c>
      <c r="G11" s="12" t="s">
        <v>5</v>
      </c>
    </row>
    <row r="12" spans="1:9" x14ac:dyDescent="0.3">
      <c r="B12" s="1" t="s">
        <v>38</v>
      </c>
      <c r="C12" s="12">
        <v>8.19</v>
      </c>
      <c r="D12" s="11">
        <v>9.5</v>
      </c>
      <c r="E12" s="11">
        <v>7.57</v>
      </c>
      <c r="F12" s="12">
        <v>8.48</v>
      </c>
      <c r="G12" s="11">
        <v>2</v>
      </c>
    </row>
    <row r="14" spans="1:9" x14ac:dyDescent="0.3">
      <c r="B14" s="125" t="s">
        <v>102</v>
      </c>
    </row>
    <row r="16" spans="1:9" ht="98.4" customHeight="1" x14ac:dyDescent="0.3">
      <c r="B16" s="168" t="s">
        <v>103</v>
      </c>
      <c r="C16" s="168"/>
      <c r="D16" s="168"/>
      <c r="E16" s="168"/>
      <c r="F16" s="168"/>
      <c r="G16" s="168"/>
      <c r="H16" s="168"/>
      <c r="I16" s="168"/>
    </row>
  </sheetData>
  <mergeCells count="2">
    <mergeCell ref="C8:F8"/>
    <mergeCell ref="B16:I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26F45-03A0-4567-9F7A-2388494161C2}">
  <sheetPr>
    <pageSetUpPr fitToPage="1"/>
  </sheetPr>
  <dimension ref="A1:I33"/>
  <sheetViews>
    <sheetView workbookViewId="0">
      <selection activeCell="H27" sqref="H27"/>
    </sheetView>
  </sheetViews>
  <sheetFormatPr defaultRowHeight="14.4" x14ac:dyDescent="0.3"/>
  <cols>
    <col min="1" max="1" width="33.109375" customWidth="1"/>
    <col min="2" max="4" width="15.6640625" customWidth="1"/>
    <col min="5" max="5" width="22.6640625" customWidth="1"/>
    <col min="6" max="6" width="11.6640625" customWidth="1"/>
    <col min="7" max="7" width="12.88671875" customWidth="1"/>
    <col min="8" max="8" width="10.109375" bestFit="1" customWidth="1"/>
  </cols>
  <sheetData>
    <row r="1" spans="1:8" ht="18" x14ac:dyDescent="0.35">
      <c r="A1" s="15" t="s">
        <v>39</v>
      </c>
    </row>
    <row r="2" spans="1:8" ht="15.6" x14ac:dyDescent="0.3">
      <c r="A2" s="107" t="s">
        <v>87</v>
      </c>
      <c r="B2" s="16" t="s">
        <v>110</v>
      </c>
    </row>
    <row r="3" spans="1:8" ht="15.6" x14ac:dyDescent="0.3">
      <c r="A3" s="107" t="s">
        <v>88</v>
      </c>
      <c r="B3" s="16" t="s">
        <v>111</v>
      </c>
    </row>
    <row r="4" spans="1:8" ht="15.6" x14ac:dyDescent="0.3">
      <c r="A4" s="107" t="s">
        <v>89</v>
      </c>
      <c r="B4" s="16" t="s">
        <v>112</v>
      </c>
    </row>
    <row r="5" spans="1:8" ht="15.6" x14ac:dyDescent="0.3">
      <c r="A5" s="107" t="s">
        <v>90</v>
      </c>
      <c r="B5" s="16" t="s">
        <v>113</v>
      </c>
    </row>
    <row r="6" spans="1:8" ht="15.6" x14ac:dyDescent="0.3">
      <c r="B6" s="47"/>
      <c r="C6" s="16"/>
      <c r="D6" s="48"/>
      <c r="E6" s="49"/>
    </row>
    <row r="7" spans="1:8" ht="31.2" x14ac:dyDescent="0.3">
      <c r="B7" s="183" t="s">
        <v>44</v>
      </c>
      <c r="C7" s="179"/>
      <c r="D7" s="179"/>
      <c r="E7" s="50" t="s">
        <v>45</v>
      </c>
    </row>
    <row r="8" spans="1:8" ht="30" customHeight="1" x14ac:dyDescent="0.3">
      <c r="A8" s="51" t="s">
        <v>49</v>
      </c>
      <c r="B8" s="52" t="s">
        <v>28</v>
      </c>
      <c r="C8" s="53" t="s">
        <v>35</v>
      </c>
      <c r="D8" s="54" t="s">
        <v>36</v>
      </c>
      <c r="E8" s="55" t="s">
        <v>37</v>
      </c>
    </row>
    <row r="9" spans="1:8" ht="30" customHeight="1" x14ac:dyDescent="0.3">
      <c r="A9" s="56" t="s">
        <v>59</v>
      </c>
      <c r="B9" s="57">
        <v>7.05</v>
      </c>
      <c r="C9" s="58">
        <v>7.05</v>
      </c>
      <c r="D9" s="59">
        <v>7.05</v>
      </c>
      <c r="E9" s="60" t="s">
        <v>91</v>
      </c>
    </row>
    <row r="10" spans="1:8" ht="30" customHeight="1" x14ac:dyDescent="0.3">
      <c r="A10" s="56" t="s">
        <v>92</v>
      </c>
      <c r="B10" s="57">
        <v>7.26</v>
      </c>
      <c r="C10" s="58">
        <v>6.64</v>
      </c>
      <c r="D10" s="59">
        <v>7.55</v>
      </c>
      <c r="E10" s="60">
        <v>0.95</v>
      </c>
    </row>
    <row r="11" spans="1:8" ht="30" customHeight="1" x14ac:dyDescent="0.3">
      <c r="A11" s="108" t="s">
        <v>62</v>
      </c>
      <c r="B11" s="109">
        <v>6.55</v>
      </c>
      <c r="C11" s="110">
        <v>5.79</v>
      </c>
      <c r="D11" s="111">
        <v>6.55</v>
      </c>
      <c r="E11" s="112">
        <v>1.0900000000000001</v>
      </c>
    </row>
    <row r="12" spans="1:8" ht="24.75" customHeight="1" x14ac:dyDescent="0.3">
      <c r="A12" s="5"/>
      <c r="B12" s="71"/>
      <c r="C12" s="71"/>
      <c r="D12" s="71"/>
      <c r="E12" s="71"/>
    </row>
    <row r="13" spans="1:8" x14ac:dyDescent="0.3">
      <c r="A13" s="72" t="s">
        <v>72</v>
      </c>
    </row>
    <row r="14" spans="1:8" x14ac:dyDescent="0.3">
      <c r="A14" s="73"/>
    </row>
    <row r="15" spans="1:8" ht="86.4" customHeight="1" x14ac:dyDescent="0.3">
      <c r="A15" s="168" t="s">
        <v>93</v>
      </c>
      <c r="B15" s="168"/>
      <c r="C15" s="168"/>
      <c r="D15" s="168"/>
      <c r="E15" s="168"/>
      <c r="F15" s="168"/>
      <c r="G15" s="168"/>
      <c r="H15" s="168"/>
    </row>
    <row r="17" spans="1:9" x14ac:dyDescent="0.3">
      <c r="A17" s="74" t="s">
        <v>40</v>
      </c>
    </row>
    <row r="18" spans="1:9" ht="15.6" x14ac:dyDescent="0.3">
      <c r="A18" s="1"/>
      <c r="B18" s="178" t="s">
        <v>74</v>
      </c>
      <c r="C18" s="179"/>
      <c r="D18" s="179"/>
      <c r="E18" s="50" t="s">
        <v>75</v>
      </c>
      <c r="F18" s="113" t="s">
        <v>94</v>
      </c>
      <c r="G18" s="114"/>
    </row>
    <row r="19" spans="1:9" x14ac:dyDescent="0.3">
      <c r="A19" s="76" t="s">
        <v>77</v>
      </c>
      <c r="B19" s="52" t="s">
        <v>28</v>
      </c>
      <c r="C19" s="53" t="s">
        <v>35</v>
      </c>
      <c r="D19" s="54" t="s">
        <v>36</v>
      </c>
      <c r="E19" s="55" t="s">
        <v>37</v>
      </c>
      <c r="F19" s="115" t="s">
        <v>95</v>
      </c>
      <c r="G19" s="116"/>
      <c r="H19" s="116"/>
    </row>
    <row r="20" spans="1:9" x14ac:dyDescent="0.3">
      <c r="A20" s="78" t="s">
        <v>78</v>
      </c>
      <c r="B20" s="79">
        <f>3500+1500</f>
        <v>5000</v>
      </c>
      <c r="C20" s="80">
        <v>4000</v>
      </c>
      <c r="D20" s="81">
        <v>1000</v>
      </c>
      <c r="E20" s="82">
        <v>4000</v>
      </c>
      <c r="F20" s="117"/>
      <c r="G20" s="118"/>
      <c r="H20" s="118"/>
    </row>
    <row r="21" spans="1:9" x14ac:dyDescent="0.3">
      <c r="A21" s="56" t="s">
        <v>59</v>
      </c>
      <c r="B21" s="84">
        <f>$B$20*B9</f>
        <v>35250</v>
      </c>
      <c r="C21" s="85">
        <f>$C$20*C9</f>
        <v>28200</v>
      </c>
      <c r="D21" s="86">
        <f>$D$20*D9</f>
        <v>7050</v>
      </c>
      <c r="E21" s="119" t="s">
        <v>96</v>
      </c>
      <c r="F21" s="120" t="s">
        <v>97</v>
      </c>
      <c r="G21" s="121"/>
      <c r="H21" s="121"/>
    </row>
    <row r="22" spans="1:9" x14ac:dyDescent="0.3">
      <c r="A22" s="56" t="s">
        <v>92</v>
      </c>
      <c r="B22" s="89">
        <f>$B$20*B10</f>
        <v>36300</v>
      </c>
      <c r="C22" s="90">
        <f>$C$20*C10</f>
        <v>26560</v>
      </c>
      <c r="D22" s="91">
        <f>$D$20*D10</f>
        <v>7550</v>
      </c>
      <c r="E22" s="92">
        <f>$E$20*E10</f>
        <v>3800</v>
      </c>
      <c r="F22" s="122">
        <f>SUM(B22:E22)</f>
        <v>74210</v>
      </c>
      <c r="G22" s="121"/>
      <c r="H22" s="121"/>
    </row>
    <row r="23" spans="1:9" x14ac:dyDescent="0.3">
      <c r="A23" s="108" t="s">
        <v>62</v>
      </c>
      <c r="B23" s="95">
        <f>$B$20*B11</f>
        <v>32750</v>
      </c>
      <c r="C23" s="96">
        <f>$C$20*C11</f>
        <v>23160</v>
      </c>
      <c r="D23" s="97">
        <f>$D$20*D11</f>
        <v>6550</v>
      </c>
      <c r="E23" s="98">
        <f>$E$20*E11</f>
        <v>4360</v>
      </c>
      <c r="F23" s="123">
        <f>SUM(B23:E23)</f>
        <v>66820</v>
      </c>
      <c r="G23" s="94" t="s">
        <v>79</v>
      </c>
      <c r="H23" s="5"/>
      <c r="I23" s="94"/>
    </row>
    <row r="26" spans="1:9" x14ac:dyDescent="0.3">
      <c r="A26" s="1" t="s">
        <v>80</v>
      </c>
    </row>
    <row r="27" spans="1:9" ht="31.2" x14ac:dyDescent="0.3">
      <c r="A27" s="2" t="s">
        <v>98</v>
      </c>
      <c r="B27" s="178" t="s">
        <v>69</v>
      </c>
      <c r="C27" s="179"/>
      <c r="D27" s="179"/>
      <c r="E27" s="50" t="s">
        <v>70</v>
      </c>
    </row>
    <row r="28" spans="1:9" x14ac:dyDescent="0.3">
      <c r="A28" s="99"/>
      <c r="B28" s="52" t="s">
        <v>28</v>
      </c>
      <c r="C28" s="53" t="s">
        <v>35</v>
      </c>
      <c r="D28" s="54" t="s">
        <v>36</v>
      </c>
      <c r="E28" s="55" t="s">
        <v>37</v>
      </c>
    </row>
    <row r="29" spans="1:9" x14ac:dyDescent="0.3">
      <c r="A29" s="100" t="s">
        <v>99</v>
      </c>
      <c r="B29" s="84">
        <v>5.59</v>
      </c>
      <c r="C29" s="85">
        <v>5.55</v>
      </c>
      <c r="D29" s="86">
        <v>6.27</v>
      </c>
      <c r="E29" s="87">
        <v>0.95</v>
      </c>
    </row>
    <row r="30" spans="1:9" x14ac:dyDescent="0.3">
      <c r="A30" s="101" t="s">
        <v>100</v>
      </c>
      <c r="B30" s="84">
        <f>B11-B29</f>
        <v>0.96</v>
      </c>
      <c r="C30" s="85">
        <f>C11-C29</f>
        <v>0.24000000000000021</v>
      </c>
      <c r="D30" s="86">
        <f>D11-D29</f>
        <v>0.28000000000000025</v>
      </c>
      <c r="E30" s="87">
        <f>E11-E29</f>
        <v>0.14000000000000012</v>
      </c>
    </row>
    <row r="31" spans="1:9" x14ac:dyDescent="0.3">
      <c r="A31" s="102" t="s">
        <v>101</v>
      </c>
      <c r="B31" s="103">
        <f>B30/B29</f>
        <v>0.17173524150268335</v>
      </c>
      <c r="C31" s="104">
        <f t="shared" ref="C31:E31" si="0">C30/C29</f>
        <v>4.324324324324328E-2</v>
      </c>
      <c r="D31" s="124">
        <f t="shared" si="0"/>
        <v>4.4657097288676277E-2</v>
      </c>
      <c r="E31" s="105">
        <f t="shared" si="0"/>
        <v>0.1473684210526317</v>
      </c>
    </row>
    <row r="33" spans="1:1" x14ac:dyDescent="0.3">
      <c r="A33" s="106"/>
    </row>
  </sheetData>
  <mergeCells count="4">
    <mergeCell ref="B7:D7"/>
    <mergeCell ref="A15:H15"/>
    <mergeCell ref="B18:D18"/>
    <mergeCell ref="B27:D27"/>
  </mergeCells>
  <pageMargins left="0.7" right="0.7" top="0.75" bottom="0.75" header="0.3" footer="0.3"/>
  <pageSetup scale="8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7576-9D11-4DB0-9E76-64484ABD619C}">
  <sheetPr>
    <pageSetUpPr fitToPage="1"/>
  </sheetPr>
  <dimension ref="A1:G32"/>
  <sheetViews>
    <sheetView topLeftCell="A6" workbookViewId="0">
      <selection activeCell="B28" sqref="B28:D28"/>
    </sheetView>
  </sheetViews>
  <sheetFormatPr defaultRowHeight="14.4" x14ac:dyDescent="0.3"/>
  <cols>
    <col min="1" max="1" width="33.109375" customWidth="1"/>
    <col min="2" max="5" width="15.6640625" customWidth="1"/>
    <col min="6" max="6" width="14" bestFit="1" customWidth="1"/>
    <col min="7" max="7" width="10.109375" bestFit="1" customWidth="1"/>
  </cols>
  <sheetData>
    <row r="1" spans="1:7" ht="18" x14ac:dyDescent="0.35">
      <c r="A1" s="15" t="s">
        <v>39</v>
      </c>
    </row>
    <row r="2" spans="1:7" ht="15.6" x14ac:dyDescent="0.3">
      <c r="A2" s="47" t="s">
        <v>66</v>
      </c>
    </row>
    <row r="3" spans="1:7" ht="15.6" x14ac:dyDescent="0.3">
      <c r="A3" s="47" t="s">
        <v>67</v>
      </c>
    </row>
    <row r="4" spans="1:7" ht="15.6" x14ac:dyDescent="0.3">
      <c r="A4" s="47" t="s">
        <v>68</v>
      </c>
      <c r="B4" s="47"/>
    </row>
    <row r="5" spans="1:7" ht="15.6" x14ac:dyDescent="0.3">
      <c r="B5" s="47"/>
      <c r="C5" s="16"/>
      <c r="D5" s="48"/>
      <c r="E5" s="49"/>
    </row>
    <row r="6" spans="1:7" ht="31.2" x14ac:dyDescent="0.3">
      <c r="B6" s="178" t="s">
        <v>69</v>
      </c>
      <c r="C6" s="179"/>
      <c r="D6" s="179"/>
      <c r="E6" s="50" t="s">
        <v>70</v>
      </c>
    </row>
    <row r="7" spans="1:7" ht="30" customHeight="1" x14ac:dyDescent="0.3">
      <c r="A7" s="51" t="s">
        <v>49</v>
      </c>
      <c r="B7" s="52" t="s">
        <v>28</v>
      </c>
      <c r="C7" s="53" t="s">
        <v>35</v>
      </c>
      <c r="D7" s="54" t="s">
        <v>36</v>
      </c>
      <c r="E7" s="55" t="s">
        <v>37</v>
      </c>
    </row>
    <row r="8" spans="1:7" ht="30" customHeight="1" x14ac:dyDescent="0.3">
      <c r="A8" s="56" t="s">
        <v>62</v>
      </c>
      <c r="B8" s="57">
        <v>7.1</v>
      </c>
      <c r="C8" s="58">
        <v>5.67</v>
      </c>
      <c r="D8" s="59">
        <v>7.85</v>
      </c>
      <c r="E8" s="60">
        <v>0.98499999999999999</v>
      </c>
    </row>
    <row r="9" spans="1:7" ht="30" customHeight="1" x14ac:dyDescent="0.3">
      <c r="A9" s="61" t="s">
        <v>71</v>
      </c>
      <c r="B9" s="62">
        <v>5.59</v>
      </c>
      <c r="C9" s="63">
        <v>5.55</v>
      </c>
      <c r="D9" s="64">
        <v>6.27</v>
      </c>
      <c r="E9" s="65">
        <v>0.95</v>
      </c>
    </row>
    <row r="10" spans="1:7" ht="30" customHeight="1" x14ac:dyDescent="0.3">
      <c r="A10" s="66" t="s">
        <v>59</v>
      </c>
      <c r="B10" s="67">
        <v>7.62</v>
      </c>
      <c r="C10" s="68">
        <v>7.62</v>
      </c>
      <c r="D10" s="69">
        <v>7.62</v>
      </c>
      <c r="E10" s="70" t="s">
        <v>5</v>
      </c>
    </row>
    <row r="11" spans="1:7" ht="24.75" customHeight="1" x14ac:dyDescent="0.3">
      <c r="A11" s="5"/>
      <c r="B11" s="71"/>
      <c r="C11" s="71"/>
      <c r="D11" s="71"/>
      <c r="E11" s="71"/>
    </row>
    <row r="12" spans="1:7" x14ac:dyDescent="0.3">
      <c r="A12" s="72" t="s">
        <v>72</v>
      </c>
    </row>
    <row r="13" spans="1:7" x14ac:dyDescent="0.3">
      <c r="A13" s="73"/>
    </row>
    <row r="14" spans="1:7" ht="86.4" customHeight="1" x14ac:dyDescent="0.3">
      <c r="A14" s="168" t="s">
        <v>73</v>
      </c>
      <c r="B14" s="168"/>
      <c r="C14" s="168"/>
      <c r="D14" s="168"/>
      <c r="E14" s="168"/>
      <c r="F14" s="168"/>
      <c r="G14" s="168"/>
    </row>
    <row r="16" spans="1:7" x14ac:dyDescent="0.3">
      <c r="A16" s="74" t="s">
        <v>40</v>
      </c>
    </row>
    <row r="17" spans="1:7" ht="15.6" x14ac:dyDescent="0.3">
      <c r="A17" s="1"/>
      <c r="B17" s="178" t="s">
        <v>74</v>
      </c>
      <c r="C17" s="179"/>
      <c r="D17" s="179"/>
      <c r="E17" s="50" t="s">
        <v>75</v>
      </c>
      <c r="F17" s="75" t="s">
        <v>76</v>
      </c>
    </row>
    <row r="18" spans="1:7" x14ac:dyDescent="0.3">
      <c r="A18" s="76" t="s">
        <v>77</v>
      </c>
      <c r="B18" s="52" t="s">
        <v>28</v>
      </c>
      <c r="C18" s="53" t="s">
        <v>35</v>
      </c>
      <c r="D18" s="54" t="s">
        <v>36</v>
      </c>
      <c r="E18" s="55" t="s">
        <v>37</v>
      </c>
      <c r="F18" s="77"/>
    </row>
    <row r="19" spans="1:7" x14ac:dyDescent="0.3">
      <c r="A19" s="78" t="s">
        <v>78</v>
      </c>
      <c r="B19" s="79">
        <v>3600</v>
      </c>
      <c r="C19" s="80">
        <v>4000</v>
      </c>
      <c r="D19" s="81">
        <v>1000</v>
      </c>
      <c r="E19" s="82">
        <v>1000</v>
      </c>
      <c r="F19" s="83"/>
    </row>
    <row r="20" spans="1:7" x14ac:dyDescent="0.3">
      <c r="A20" s="56" t="s">
        <v>62</v>
      </c>
      <c r="B20" s="84">
        <f>B8*B19</f>
        <v>25560</v>
      </c>
      <c r="C20" s="85">
        <f>C8*C19</f>
        <v>22680</v>
      </c>
      <c r="D20" s="86">
        <f>D8*D19</f>
        <v>7850</v>
      </c>
      <c r="E20" s="87">
        <f>E8*E19</f>
        <v>985</v>
      </c>
      <c r="F20" s="88">
        <f>SUM(B20:E20)</f>
        <v>57075</v>
      </c>
      <c r="G20" s="88"/>
    </row>
    <row r="21" spans="1:7" x14ac:dyDescent="0.3">
      <c r="A21" s="56" t="s">
        <v>71</v>
      </c>
      <c r="B21" s="89">
        <f>B19*B9</f>
        <v>20124</v>
      </c>
      <c r="C21" s="90">
        <f>C19*C9</f>
        <v>22200</v>
      </c>
      <c r="D21" s="91">
        <f>D19*D9</f>
        <v>6270</v>
      </c>
      <c r="E21" s="92">
        <f>E19*E9</f>
        <v>950</v>
      </c>
      <c r="F21" s="93">
        <f t="shared" ref="F21:F22" si="0">SUM(B21:E21)</f>
        <v>49544</v>
      </c>
      <c r="G21" s="94" t="s">
        <v>79</v>
      </c>
    </row>
    <row r="22" spans="1:7" x14ac:dyDescent="0.3">
      <c r="A22" s="66" t="s">
        <v>59</v>
      </c>
      <c r="B22" s="95">
        <f>B19*B10</f>
        <v>27432</v>
      </c>
      <c r="C22" s="96">
        <f>C19*C10</f>
        <v>30480</v>
      </c>
      <c r="D22" s="97">
        <f>D19*D10</f>
        <v>7620</v>
      </c>
      <c r="E22" s="98" t="e">
        <f>E19*E10</f>
        <v>#VALUE!</v>
      </c>
      <c r="F22" s="88" t="e">
        <f t="shared" si="0"/>
        <v>#VALUE!</v>
      </c>
    </row>
    <row r="25" spans="1:7" x14ac:dyDescent="0.3">
      <c r="A25" s="1" t="s">
        <v>80</v>
      </c>
    </row>
    <row r="26" spans="1:7" ht="31.2" x14ac:dyDescent="0.3">
      <c r="A26" s="2" t="s">
        <v>81</v>
      </c>
      <c r="B26" s="178" t="s">
        <v>69</v>
      </c>
      <c r="C26" s="179"/>
      <c r="D26" s="179"/>
      <c r="E26" s="50" t="s">
        <v>70</v>
      </c>
    </row>
    <row r="27" spans="1:7" x14ac:dyDescent="0.3">
      <c r="A27" s="99"/>
      <c r="B27" s="52" t="s">
        <v>28</v>
      </c>
      <c r="C27" s="53" t="s">
        <v>35</v>
      </c>
      <c r="D27" s="54" t="s">
        <v>36</v>
      </c>
      <c r="E27" s="55" t="s">
        <v>37</v>
      </c>
    </row>
    <row r="28" spans="1:7" x14ac:dyDescent="0.3">
      <c r="A28" s="100" t="s">
        <v>82</v>
      </c>
      <c r="B28" s="84">
        <v>5.5</v>
      </c>
      <c r="C28" s="85">
        <v>5.5</v>
      </c>
      <c r="D28" s="86" t="s">
        <v>83</v>
      </c>
      <c r="E28" s="87">
        <v>1.08</v>
      </c>
    </row>
    <row r="29" spans="1:7" x14ac:dyDescent="0.3">
      <c r="A29" s="101" t="s">
        <v>84</v>
      </c>
      <c r="B29" s="84">
        <f>B9-B28</f>
        <v>8.9999999999999858E-2</v>
      </c>
      <c r="C29" s="85">
        <f>C9-C28</f>
        <v>4.9999999999999822E-2</v>
      </c>
      <c r="D29" s="86" t="s">
        <v>83</v>
      </c>
      <c r="E29" s="87">
        <f>E9-E28</f>
        <v>-0.13000000000000012</v>
      </c>
    </row>
    <row r="30" spans="1:7" x14ac:dyDescent="0.3">
      <c r="A30" s="102" t="s">
        <v>85</v>
      </c>
      <c r="B30" s="103">
        <f>B29/B28</f>
        <v>1.6363636363636337E-2</v>
      </c>
      <c r="C30" s="104">
        <f t="shared" ref="C30:E30" si="1">C29/C28</f>
        <v>9.0909090909090592E-3</v>
      </c>
      <c r="D30" s="97" t="s">
        <v>83</v>
      </c>
      <c r="E30" s="105">
        <f t="shared" si="1"/>
        <v>-0.12037037037037047</v>
      </c>
    </row>
    <row r="32" spans="1:7" x14ac:dyDescent="0.3">
      <c r="A32" s="106" t="s">
        <v>86</v>
      </c>
    </row>
  </sheetData>
  <mergeCells count="4">
    <mergeCell ref="B6:D6"/>
    <mergeCell ref="A14:G14"/>
    <mergeCell ref="B17:D17"/>
    <mergeCell ref="B26:D26"/>
  </mergeCells>
  <conditionalFormatting sqref="B8:B10">
    <cfRule type="cellIs" dxfId="4" priority="4" operator="equal">
      <formula>$B$11</formula>
    </cfRule>
  </conditionalFormatting>
  <conditionalFormatting sqref="C8:C10">
    <cfRule type="cellIs" dxfId="3" priority="3" operator="equal">
      <formula>$C$11</formula>
    </cfRule>
  </conditionalFormatting>
  <conditionalFormatting sqref="D8:D10">
    <cfRule type="cellIs" dxfId="2" priority="2" operator="equal">
      <formula>$D$11</formula>
    </cfRule>
  </conditionalFormatting>
  <conditionalFormatting sqref="E8:E10">
    <cfRule type="cellIs" dxfId="1" priority="1" operator="equal">
      <formula>$E$11</formula>
    </cfRule>
  </conditionalFormatting>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2026</vt:lpstr>
      <vt:lpstr>Bid Review</vt:lpstr>
      <vt:lpstr>2025</vt:lpstr>
      <vt:lpstr>2024</vt:lpstr>
      <vt:lpstr>2023 </vt:lpstr>
      <vt:lpstr>2022 </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2026-03-12T22:17:53Z</dcterms:modified>
</cp:coreProperties>
</file>