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Cloud\Box\BACWA FY2017-present\COLLABORATIVES\BACC\BACC FY25-26\Bid Submittal\12-2025 Sodium Hydroxide\"/>
    </mc:Choice>
  </mc:AlternateContent>
  <xr:revisionPtr revIDLastSave="0" documentId="13_ncr:1_{692B53E9-E930-46E8-862D-A57E1A5FDFB6}" xr6:coauthVersionLast="47" xr6:coauthVersionMax="47" xr10:uidLastSave="{00000000-0000-0000-0000-000000000000}"/>
  <bookViews>
    <workbookView xWindow="-108" yWindow="-108" windowWidth="23256" windowHeight="12576" xr2:uid="{00000000-000D-0000-FFFF-FFFF00000000}"/>
  </bookViews>
  <sheets>
    <sheet name="2025" sheetId="10" r:id="rId1"/>
    <sheet name="Bid Review" sheetId="2" r:id="rId2"/>
    <sheet name="2024" sheetId="9" r:id="rId3"/>
    <sheet name="2023" sheetId="8" r:id="rId4"/>
    <sheet name="2022" sheetId="1" r:id="rId5"/>
    <sheet name="2021" sheetId="7" r:id="rId6"/>
    <sheet name="2019" sheetId="6" r:id="rId7"/>
    <sheet name="2018" sheetId="5" r:id="rId8"/>
    <sheet name="2017" sheetId="4" r:id="rId9"/>
    <sheet name="Sheet1" sheetId="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0" l="1"/>
  <c r="F24" i="10"/>
  <c r="E25" i="10"/>
  <c r="F25" i="10" s="1"/>
  <c r="I84" i="10"/>
  <c r="G84" i="10"/>
  <c r="E84" i="10"/>
  <c r="C84" i="10"/>
  <c r="I81" i="10"/>
  <c r="J81" i="10" s="1"/>
  <c r="E81" i="10"/>
  <c r="F81" i="10" s="1"/>
  <c r="I80" i="10"/>
  <c r="J80" i="10" s="1"/>
  <c r="E80" i="10"/>
  <c r="F80" i="10" s="1"/>
  <c r="E73" i="10"/>
  <c r="F73" i="10" s="1"/>
  <c r="E72" i="10"/>
  <c r="F72" i="10" s="1"/>
  <c r="I65" i="10"/>
  <c r="J65" i="10" s="1"/>
  <c r="G65" i="10"/>
  <c r="H65" i="10" s="1"/>
  <c r="E65" i="10"/>
  <c r="F65" i="10" s="1"/>
  <c r="C65" i="10"/>
  <c r="D65" i="10" s="1"/>
  <c r="J64" i="10"/>
  <c r="I64" i="10"/>
  <c r="G64" i="10"/>
  <c r="H64" i="10" s="1"/>
  <c r="E64" i="10"/>
  <c r="F64" i="10" s="1"/>
  <c r="C64" i="10"/>
  <c r="D64" i="10" s="1"/>
  <c r="E57" i="10"/>
  <c r="F57" i="10" s="1"/>
  <c r="K57" i="10" s="1"/>
  <c r="E56" i="10"/>
  <c r="F56" i="10" s="1"/>
  <c r="K56" i="10" s="1"/>
  <c r="I49" i="10"/>
  <c r="J49" i="10" s="1"/>
  <c r="G49" i="10"/>
  <c r="H49" i="10" s="1"/>
  <c r="I48" i="10"/>
  <c r="J48" i="10" s="1"/>
  <c r="G48" i="10"/>
  <c r="H48" i="10" s="1"/>
  <c r="I41" i="10"/>
  <c r="J41" i="10" s="1"/>
  <c r="G41" i="10"/>
  <c r="H41" i="10" s="1"/>
  <c r="E41" i="10"/>
  <c r="F41" i="10" s="1"/>
  <c r="C41" i="10"/>
  <c r="D41" i="10" s="1"/>
  <c r="I40" i="10"/>
  <c r="J40" i="10" s="1"/>
  <c r="G40" i="10"/>
  <c r="H40" i="10" s="1"/>
  <c r="E40" i="10"/>
  <c r="F40" i="10" s="1"/>
  <c r="D40" i="10"/>
  <c r="C40" i="10"/>
  <c r="I33" i="10"/>
  <c r="J33" i="10" s="1"/>
  <c r="K33" i="10" s="1"/>
  <c r="I32" i="10"/>
  <c r="J32" i="10" s="1"/>
  <c r="K32" i="10" s="1"/>
  <c r="I25" i="10"/>
  <c r="J25" i="10" s="1"/>
  <c r="I24" i="10"/>
  <c r="J24" i="10" s="1"/>
  <c r="J81" i="9"/>
  <c r="I81" i="9"/>
  <c r="I80" i="9"/>
  <c r="J80" i="9" s="1"/>
  <c r="E81" i="9"/>
  <c r="F81" i="9" s="1"/>
  <c r="E80" i="9"/>
  <c r="F80" i="9" s="1"/>
  <c r="H73" i="9"/>
  <c r="G73" i="9"/>
  <c r="G72" i="9"/>
  <c r="H72" i="9" s="1"/>
  <c r="F72" i="9"/>
  <c r="E73" i="9"/>
  <c r="F73" i="9" s="1"/>
  <c r="E72" i="9"/>
  <c r="I65" i="9"/>
  <c r="I64" i="9"/>
  <c r="G65" i="9"/>
  <c r="H65" i="9" s="1"/>
  <c r="G64" i="9"/>
  <c r="H64" i="9" s="1"/>
  <c r="E56" i="9"/>
  <c r="F56" i="9" s="1"/>
  <c r="E57" i="9"/>
  <c r="F57" i="9" s="1"/>
  <c r="E65" i="9"/>
  <c r="F65" i="9" s="1"/>
  <c r="E64" i="9"/>
  <c r="F64" i="9" s="1"/>
  <c r="C65" i="9"/>
  <c r="D65" i="9" s="1"/>
  <c r="C64" i="9"/>
  <c r="D64" i="9" s="1"/>
  <c r="I49" i="9"/>
  <c r="I48" i="9"/>
  <c r="G49" i="9"/>
  <c r="G48" i="9"/>
  <c r="I41" i="9"/>
  <c r="J41" i="9" s="1"/>
  <c r="I40" i="9"/>
  <c r="J40" i="9" s="1"/>
  <c r="G41" i="9"/>
  <c r="H41" i="9" s="1"/>
  <c r="G40" i="9"/>
  <c r="H40" i="9" s="1"/>
  <c r="E41" i="9"/>
  <c r="F41" i="9" s="1"/>
  <c r="E40" i="9"/>
  <c r="F40" i="9" s="1"/>
  <c r="C41" i="9"/>
  <c r="D41" i="9" s="1"/>
  <c r="C40" i="9"/>
  <c r="D40" i="9" s="1"/>
  <c r="I33" i="9"/>
  <c r="I32" i="9"/>
  <c r="I25" i="9"/>
  <c r="I24" i="9"/>
  <c r="E25" i="9"/>
  <c r="E24" i="9"/>
  <c r="I84" i="9"/>
  <c r="G84" i="9"/>
  <c r="E84" i="9"/>
  <c r="C84" i="9"/>
  <c r="K25" i="10" l="1"/>
  <c r="K81" i="10"/>
  <c r="K64" i="10"/>
  <c r="K72" i="10"/>
  <c r="K40" i="10"/>
  <c r="K80" i="10"/>
  <c r="K24" i="10"/>
  <c r="K49" i="10"/>
  <c r="K73" i="10"/>
  <c r="K41" i="10"/>
  <c r="K48" i="10"/>
  <c r="K65" i="10"/>
  <c r="K57" i="9"/>
  <c r="F24" i="9"/>
  <c r="J24" i="9"/>
  <c r="F25" i="9"/>
  <c r="J25" i="9"/>
  <c r="J65" i="9"/>
  <c r="J64" i="9"/>
  <c r="J49" i="9"/>
  <c r="H49" i="9"/>
  <c r="J48" i="9"/>
  <c r="H48" i="9"/>
  <c r="J33" i="9"/>
  <c r="K33" i="9" s="1"/>
  <c r="J32" i="9"/>
  <c r="K32" i="9" s="1"/>
  <c r="I76" i="8"/>
  <c r="G76" i="8"/>
  <c r="E76" i="8"/>
  <c r="C76" i="8"/>
  <c r="J73" i="8"/>
  <c r="F73" i="8"/>
  <c r="J72" i="8"/>
  <c r="F72" i="8"/>
  <c r="H65" i="8"/>
  <c r="F65" i="8"/>
  <c r="H64" i="8"/>
  <c r="F64" i="8"/>
  <c r="J57" i="8"/>
  <c r="H57" i="8"/>
  <c r="F57" i="8"/>
  <c r="D57" i="8"/>
  <c r="J56" i="8"/>
  <c r="H56" i="8"/>
  <c r="F56" i="8"/>
  <c r="D56" i="8"/>
  <c r="J49" i="8"/>
  <c r="H49" i="8"/>
  <c r="J48" i="8"/>
  <c r="H48" i="8"/>
  <c r="J41" i="8"/>
  <c r="F41" i="8"/>
  <c r="J40" i="8"/>
  <c r="F40" i="8"/>
  <c r="J33" i="8"/>
  <c r="K33" i="8" s="1"/>
  <c r="J32" i="8"/>
  <c r="K32" i="8" s="1"/>
  <c r="J25" i="8"/>
  <c r="F25" i="8"/>
  <c r="J24" i="8"/>
  <c r="F24" i="8"/>
  <c r="J80" i="1"/>
  <c r="J81" i="1"/>
  <c r="J79" i="1"/>
  <c r="F80" i="1"/>
  <c r="F81" i="1"/>
  <c r="F79" i="1"/>
  <c r="J71" i="1"/>
  <c r="J72" i="1"/>
  <c r="J70" i="1"/>
  <c r="H72" i="1"/>
  <c r="H71" i="1"/>
  <c r="F71" i="1"/>
  <c r="F72" i="1"/>
  <c r="F70" i="1"/>
  <c r="J62" i="1"/>
  <c r="J63" i="1"/>
  <c r="J61" i="1"/>
  <c r="H62" i="1"/>
  <c r="H63" i="1"/>
  <c r="H61" i="1"/>
  <c r="F62" i="1"/>
  <c r="F63" i="1"/>
  <c r="F61" i="1"/>
  <c r="D62" i="1"/>
  <c r="D63" i="1"/>
  <c r="D61" i="1"/>
  <c r="J53" i="1"/>
  <c r="J54" i="1"/>
  <c r="J52" i="1"/>
  <c r="H53" i="1"/>
  <c r="K53" i="1" s="1"/>
  <c r="H54" i="1"/>
  <c r="H52" i="1"/>
  <c r="J44" i="1"/>
  <c r="J45" i="1"/>
  <c r="J43" i="1"/>
  <c r="F44" i="1"/>
  <c r="F45" i="1"/>
  <c r="F43" i="1"/>
  <c r="J35" i="1"/>
  <c r="K35" i="1" s="1"/>
  <c r="J36" i="1"/>
  <c r="K36" i="1" s="1"/>
  <c r="J34" i="1"/>
  <c r="K34" i="1" s="1"/>
  <c r="F26" i="1"/>
  <c r="F27" i="1"/>
  <c r="F25" i="1"/>
  <c r="J26" i="1"/>
  <c r="J27" i="1"/>
  <c r="K27" i="1" s="1"/>
  <c r="J25" i="1"/>
  <c r="C84" i="1"/>
  <c r="I84" i="1"/>
  <c r="G84" i="1"/>
  <c r="E84" i="1"/>
  <c r="F50" i="6"/>
  <c r="F49" i="6"/>
  <c r="F48" i="6"/>
  <c r="F47" i="6"/>
  <c r="F46" i="6"/>
  <c r="F45" i="6"/>
  <c r="F44" i="6"/>
  <c r="F43" i="6"/>
  <c r="F42" i="6"/>
  <c r="F41" i="6"/>
  <c r="F40" i="6"/>
  <c r="F39" i="6"/>
  <c r="F38" i="6"/>
  <c r="F37" i="6"/>
  <c r="F36" i="6"/>
  <c r="F35" i="6"/>
  <c r="F34" i="6"/>
  <c r="O25" i="6"/>
  <c r="O27" i="6" s="1"/>
  <c r="O28" i="6" s="1"/>
  <c r="K25" i="6"/>
  <c r="K27" i="6" s="1"/>
  <c r="K28" i="6" s="1"/>
  <c r="G25" i="6"/>
  <c r="G27" i="6" s="1"/>
  <c r="G28" i="6" s="1"/>
  <c r="C25" i="6"/>
  <c r="C27" i="6" s="1"/>
  <c r="C28" i="6" s="1"/>
  <c r="R23" i="6"/>
  <c r="R25" i="6" s="1"/>
  <c r="R27" i="6" s="1"/>
  <c r="R28" i="6" s="1"/>
  <c r="Q23" i="6"/>
  <c r="Q25" i="6" s="1"/>
  <c r="Q27" i="6" s="1"/>
  <c r="Q28" i="6" s="1"/>
  <c r="P23" i="6"/>
  <c r="P25" i="6" s="1"/>
  <c r="P27" i="6" s="1"/>
  <c r="P28" i="6" s="1"/>
  <c r="O23" i="6"/>
  <c r="N23" i="6"/>
  <c r="N25" i="6" s="1"/>
  <c r="N27" i="6" s="1"/>
  <c r="N28" i="6" s="1"/>
  <c r="M23" i="6"/>
  <c r="M25" i="6" s="1"/>
  <c r="M27" i="6" s="1"/>
  <c r="M28" i="6" s="1"/>
  <c r="L23" i="6"/>
  <c r="L25" i="6" s="1"/>
  <c r="L27" i="6" s="1"/>
  <c r="L28" i="6" s="1"/>
  <c r="K23" i="6"/>
  <c r="J23" i="6"/>
  <c r="J25" i="6" s="1"/>
  <c r="J27" i="6" s="1"/>
  <c r="J28" i="6" s="1"/>
  <c r="I23" i="6"/>
  <c r="I25" i="6" s="1"/>
  <c r="I27" i="6" s="1"/>
  <c r="I28" i="6" s="1"/>
  <c r="H23" i="6"/>
  <c r="H25" i="6" s="1"/>
  <c r="H27" i="6" s="1"/>
  <c r="H28" i="6" s="1"/>
  <c r="G23" i="6"/>
  <c r="F23" i="6"/>
  <c r="F25" i="6" s="1"/>
  <c r="F27" i="6" s="1"/>
  <c r="F28" i="6" s="1"/>
  <c r="E23" i="6"/>
  <c r="E25" i="6" s="1"/>
  <c r="E27" i="6" s="1"/>
  <c r="E28" i="6" s="1"/>
  <c r="D23" i="6"/>
  <c r="D25" i="6" s="1"/>
  <c r="D27" i="6" s="1"/>
  <c r="D28" i="6" s="1"/>
  <c r="C23" i="6"/>
  <c r="B23" i="6"/>
  <c r="B25" i="6" s="1"/>
  <c r="B27" i="6" s="1"/>
  <c r="B28" i="6" s="1"/>
  <c r="B5" i="6"/>
  <c r="B4" i="6"/>
  <c r="B3" i="6"/>
  <c r="B2" i="6"/>
  <c r="O34" i="5"/>
  <c r="N34" i="5"/>
  <c r="K34" i="5"/>
  <c r="J34" i="5"/>
  <c r="G34" i="5"/>
  <c r="E34" i="5"/>
  <c r="B34" i="5"/>
  <c r="P33" i="5"/>
  <c r="P34" i="5" s="1"/>
  <c r="O33" i="5"/>
  <c r="N33" i="5"/>
  <c r="M33" i="5"/>
  <c r="M34" i="5" s="1"/>
  <c r="L33" i="5"/>
  <c r="L34" i="5" s="1"/>
  <c r="K33" i="5"/>
  <c r="J33" i="5"/>
  <c r="I33" i="5"/>
  <c r="I34" i="5" s="1"/>
  <c r="H33" i="5"/>
  <c r="H34" i="5" s="1"/>
  <c r="G33" i="5"/>
  <c r="E33" i="5"/>
  <c r="D33" i="5"/>
  <c r="D34" i="5" s="1"/>
  <c r="C33" i="5"/>
  <c r="C34" i="5" s="1"/>
  <c r="B33" i="5"/>
  <c r="S19" i="5"/>
  <c r="Q19" i="5"/>
  <c r="N19" i="5"/>
  <c r="T19" i="5" s="1"/>
  <c r="E19" i="5"/>
  <c r="D19" i="5"/>
  <c r="R19" i="5" s="1"/>
  <c r="C19" i="5"/>
  <c r="P11" i="4"/>
  <c r="O11" i="4"/>
  <c r="N11" i="4"/>
  <c r="M11" i="4"/>
  <c r="L11" i="4"/>
  <c r="K11" i="4"/>
  <c r="J11" i="4"/>
  <c r="I11" i="4"/>
  <c r="H11" i="4"/>
  <c r="G11" i="4"/>
  <c r="F11" i="4"/>
  <c r="E11" i="4"/>
  <c r="D11" i="4"/>
  <c r="C11" i="4"/>
  <c r="B11" i="4"/>
  <c r="K49" i="9" l="1"/>
  <c r="K48" i="9"/>
  <c r="K56" i="9"/>
  <c r="K24" i="9"/>
  <c r="K25" i="9"/>
  <c r="K40" i="9"/>
  <c r="K80" i="9"/>
  <c r="K73" i="9"/>
  <c r="K72" i="9"/>
  <c r="K41" i="9"/>
  <c r="K65" i="9"/>
  <c r="K81" i="9"/>
  <c r="K64" i="9"/>
  <c r="K25" i="8"/>
  <c r="K41" i="8"/>
  <c r="K73" i="8"/>
  <c r="K49" i="8"/>
  <c r="K57" i="8"/>
  <c r="K40" i="8"/>
  <c r="K72" i="8"/>
  <c r="K48" i="8"/>
  <c r="K64" i="8"/>
  <c r="K24" i="8"/>
  <c r="K65" i="8"/>
  <c r="K56" i="8"/>
  <c r="K79" i="1"/>
  <c r="K80" i="1"/>
  <c r="K81" i="1"/>
  <c r="K71" i="1"/>
  <c r="K70" i="1"/>
  <c r="K72" i="1"/>
  <c r="K52" i="1"/>
  <c r="K63" i="1"/>
  <c r="K54" i="1"/>
  <c r="K43" i="1"/>
  <c r="K45" i="1"/>
  <c r="K44" i="1"/>
  <c r="K61" i="1"/>
  <c r="K62" i="1"/>
  <c r="K25" i="1"/>
  <c r="K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F18" authorId="0" shapeId="0" xr:uid="{B8891C5B-F732-4501-AC1C-412E46342EC6}">
      <text>
        <r>
          <rPr>
            <b/>
            <sz val="9"/>
            <color indexed="81"/>
            <rFont val="Tahoma"/>
            <family val="2"/>
          </rPr>
          <t>Gemma Lathi:</t>
        </r>
        <r>
          <rPr>
            <sz val="9"/>
            <color indexed="81"/>
            <rFont val="Tahoma"/>
            <family val="2"/>
          </rPr>
          <t xml:space="preserve">
No 25% South Bay in 2017, only 20% so we used this for comps</t>
        </r>
      </text>
    </comment>
  </commentList>
</comments>
</file>

<file path=xl/sharedStrings.xml><?xml version="1.0" encoding="utf-8"?>
<sst xmlns="http://schemas.openxmlformats.org/spreadsheetml/2006/main" count="1301" uniqueCount="192">
  <si>
    <t>Bay Area Clean Water Agencies</t>
  </si>
  <si>
    <t>Issued on 03/18/2021</t>
  </si>
  <si>
    <t>Bid Due on April 15, 2021  4:00 PM (PDT)</t>
  </si>
  <si>
    <t>Exported on 04/15/2021</t>
  </si>
  <si>
    <t>Univar Solutions USA Inc.</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</si>
  <si>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</si>
  <si>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</si>
  <si>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</si>
  <si>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</si>
  <si>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</si>
  <si>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</si>
  <si>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</si>
  <si>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</si>
  <si>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</si>
  <si>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</si>
  <si>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</si>
  <si>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</si>
  <si>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</si>
  <si>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</si>
  <si>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</si>
  <si>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</si>
  <si>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</si>
  <si>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</si>
  <si>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</si>
  <si>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</si>
  <si>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</si>
  <si>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Marin Sonoma Napa</t>
  </si>
  <si>
    <t>North Bay</t>
  </si>
  <si>
    <t>Sacramento</t>
  </si>
  <si>
    <t>Central Valley</t>
  </si>
  <si>
    <t>East Bay</t>
  </si>
  <si>
    <t>South Bay</t>
  </si>
  <si>
    <t>Olin Corporation</t>
  </si>
  <si>
    <t>dry ton</t>
  </si>
  <si>
    <t>Tri Valley</t>
  </si>
  <si>
    <t>SODIUM HYDROXIDE 30% (Caustic)</t>
  </si>
  <si>
    <t>SODIUM HYDROXIDE 50% (Caustic)</t>
  </si>
  <si>
    <t>REGIONAL AWARD</t>
  </si>
  <si>
    <t>BAY AREA CHEMICAL CONSORTIUM</t>
  </si>
  <si>
    <t>`</t>
  </si>
  <si>
    <r>
      <t xml:space="preserve">Preliminary Bid Tabulation for </t>
    </r>
    <r>
      <rPr>
        <b/>
        <sz val="12"/>
        <color theme="1"/>
        <rFont val="Calibri"/>
        <family val="2"/>
        <scheme val="minor"/>
      </rPr>
      <t>Bid No. 12-2018</t>
    </r>
  </si>
  <si>
    <r>
      <t xml:space="preserve">Supply and Delivery of </t>
    </r>
    <r>
      <rPr>
        <b/>
        <sz val="12"/>
        <color theme="1"/>
        <rFont val="Calibri"/>
        <family val="2"/>
        <scheme val="minor"/>
      </rPr>
      <t xml:space="preserve">Sodium Hydroxide </t>
    </r>
    <r>
      <rPr>
        <sz val="12"/>
        <color theme="1"/>
        <rFont val="Calibri"/>
        <family val="2"/>
        <scheme val="minor"/>
      </rPr>
      <t>for Fiscal Year 2018/2019</t>
    </r>
  </si>
  <si>
    <t>Open Date: Tuesday, April 10, 2018 at 9:00 a.m. PDT</t>
  </si>
  <si>
    <t>20% Caustic, 
Unit Price Per Dry Lb</t>
  </si>
  <si>
    <t>25% Caustic, Unit Price Per Dry Lb</t>
  </si>
  <si>
    <t>30% Caustic, Unit Price Per Dry Lb</t>
  </si>
  <si>
    <t>50% Caustic, Unit Price Per Dry Lb</t>
  </si>
  <si>
    <t>Name of Bidder</t>
  </si>
  <si>
    <t>North Baby</t>
  </si>
  <si>
    <t>Brenntag Pacific, Inc.</t>
  </si>
  <si>
    <t>Olin Chlor Alkali Products</t>
  </si>
  <si>
    <t>Univar USA Inc.</t>
  </si>
  <si>
    <t>APPARENT LOW BID</t>
  </si>
  <si>
    <t>Apparent Low Bid</t>
  </si>
  <si>
    <t>All bids submitted are reflected on this bid sheet.</t>
  </si>
  <si>
    <t>The listing of a bid should not be construed as any  indication that BACC accepts such bid as responsive.</t>
  </si>
  <si>
    <t>Final Bid Tabulation for Bid No. 12-2017</t>
  </si>
  <si>
    <t>Supply and Delivery of Sodium Hydroxide</t>
  </si>
  <si>
    <t>Open Date: Tuesday, April 4, 2017 at 9:00 a.m. PDT</t>
  </si>
  <si>
    <r>
      <t xml:space="preserve">North Bay
</t>
    </r>
    <r>
      <rPr>
        <b/>
        <sz val="10"/>
        <color theme="4"/>
        <rFont val="Calibri"/>
        <family val="2"/>
        <scheme val="minor"/>
      </rPr>
      <t>30% NaOH</t>
    </r>
    <r>
      <rPr>
        <b/>
        <sz val="10"/>
        <color theme="1"/>
        <rFont val="Calibri"/>
        <family val="2"/>
        <scheme val="minor"/>
      </rPr>
      <t xml:space="preserve">
Unit Price
Per Dry Lb.</t>
    </r>
  </si>
  <si>
    <r>
      <t xml:space="preserve">North Bay
</t>
    </r>
    <r>
      <rPr>
        <b/>
        <sz val="10"/>
        <color theme="4"/>
        <rFont val="Calibri"/>
        <family val="2"/>
        <scheme val="minor"/>
      </rPr>
      <t>50% NaOH</t>
    </r>
    <r>
      <rPr>
        <b/>
        <sz val="10"/>
        <color theme="1"/>
        <rFont val="Calibri"/>
        <family val="2"/>
        <scheme val="minor"/>
      </rPr>
      <t xml:space="preserve">
Unit Price
Per Dry Lb.</t>
    </r>
  </si>
  <si>
    <r>
      <t xml:space="preserve">East Bay
</t>
    </r>
    <r>
      <rPr>
        <b/>
        <sz val="10"/>
        <color theme="4"/>
        <rFont val="Calibri"/>
        <family val="2"/>
        <scheme val="minor"/>
      </rPr>
      <t>50% NaOH</t>
    </r>
    <r>
      <rPr>
        <b/>
        <sz val="10"/>
        <color theme="1"/>
        <rFont val="Calibri"/>
        <family val="2"/>
        <scheme val="minor"/>
      </rPr>
      <t xml:space="preserve">
Unit Price
Per Dry Lb.</t>
    </r>
  </si>
  <si>
    <r>
      <t xml:space="preserve">South Bay
</t>
    </r>
    <r>
      <rPr>
        <b/>
        <sz val="10"/>
        <color theme="4"/>
        <rFont val="Calibri"/>
        <family val="2"/>
        <scheme val="minor"/>
      </rPr>
      <t>20% NaOH</t>
    </r>
    <r>
      <rPr>
        <b/>
        <sz val="10"/>
        <color theme="1"/>
        <rFont val="Calibri"/>
        <family val="2"/>
        <scheme val="minor"/>
      </rPr>
      <t xml:space="preserve">
Unit Price
Per Dry Lb.</t>
    </r>
  </si>
  <si>
    <r>
      <t xml:space="preserve">South Bay
</t>
    </r>
    <r>
      <rPr>
        <b/>
        <sz val="10"/>
        <color theme="4"/>
        <rFont val="Calibri"/>
        <family val="2"/>
        <scheme val="minor"/>
      </rPr>
      <t>50% NaOH</t>
    </r>
    <r>
      <rPr>
        <b/>
        <sz val="10"/>
        <color theme="1"/>
        <rFont val="Calibri"/>
        <family val="2"/>
        <scheme val="minor"/>
      </rPr>
      <t xml:space="preserve">
Unit Price
Per Dry Lb.</t>
    </r>
  </si>
  <si>
    <r>
      <t xml:space="preserve">Tri-Valley
</t>
    </r>
    <r>
      <rPr>
        <b/>
        <sz val="10"/>
        <color theme="4"/>
        <rFont val="Calibri"/>
        <family val="2"/>
        <scheme val="minor"/>
      </rPr>
      <t>25% NaOH</t>
    </r>
    <r>
      <rPr>
        <b/>
        <sz val="10"/>
        <color theme="1"/>
        <rFont val="Calibri"/>
        <family val="2"/>
        <scheme val="minor"/>
      </rPr>
      <t xml:space="preserve">
Unit Price
Per Dry Lb.</t>
    </r>
  </si>
  <si>
    <r>
      <t xml:space="preserve">Tri-Valley
</t>
    </r>
    <r>
      <rPr>
        <b/>
        <sz val="10"/>
        <color theme="4"/>
        <rFont val="Calibri"/>
        <family val="2"/>
        <scheme val="minor"/>
      </rPr>
      <t>50% NaOH</t>
    </r>
    <r>
      <rPr>
        <b/>
        <sz val="10"/>
        <color theme="1"/>
        <rFont val="Calibri"/>
        <family val="2"/>
        <scheme val="minor"/>
      </rPr>
      <t xml:space="preserve">
Unit Price
Per Dry Lb.</t>
    </r>
  </si>
  <si>
    <r>
      <t xml:space="preserve">Marin-Sonoma-Napa
</t>
    </r>
    <r>
      <rPr>
        <b/>
        <sz val="10"/>
        <color theme="4"/>
        <rFont val="Calibri"/>
        <family val="2"/>
        <scheme val="minor"/>
      </rPr>
      <t>25% NaOH</t>
    </r>
    <r>
      <rPr>
        <b/>
        <sz val="10"/>
        <color theme="1"/>
        <rFont val="Calibri"/>
        <family val="2"/>
        <scheme val="minor"/>
      </rPr>
      <t xml:space="preserve">
Unit Price
Per Dry Lb.</t>
    </r>
  </si>
  <si>
    <r>
      <t xml:space="preserve">Marin-Sonoma-Napa
</t>
    </r>
    <r>
      <rPr>
        <b/>
        <sz val="10"/>
        <color theme="4"/>
        <rFont val="Calibri"/>
        <family val="2"/>
        <scheme val="minor"/>
      </rPr>
      <t>50% NaOH</t>
    </r>
    <r>
      <rPr>
        <b/>
        <sz val="10"/>
        <color theme="1"/>
        <rFont val="Calibri"/>
        <family val="2"/>
        <scheme val="minor"/>
      </rPr>
      <t xml:space="preserve">
Unit Price
Per Dry Lb.</t>
    </r>
  </si>
  <si>
    <r>
      <t xml:space="preserve">Central Valley
</t>
    </r>
    <r>
      <rPr>
        <b/>
        <sz val="10"/>
        <color theme="4"/>
        <rFont val="Calibri"/>
        <family val="2"/>
        <scheme val="minor"/>
      </rPr>
      <t>25% NaOH</t>
    </r>
    <r>
      <rPr>
        <b/>
        <sz val="10"/>
        <color theme="1"/>
        <rFont val="Calibri"/>
        <family val="2"/>
        <scheme val="minor"/>
      </rPr>
      <t xml:space="preserve">
Unit Price
Per Dry Lb.</t>
    </r>
  </si>
  <si>
    <r>
      <t xml:space="preserve">Central Valley
</t>
    </r>
    <r>
      <rPr>
        <b/>
        <sz val="10"/>
        <color theme="4"/>
        <rFont val="Calibri"/>
        <family val="2"/>
        <scheme val="minor"/>
      </rPr>
      <t>50% NaOH</t>
    </r>
    <r>
      <rPr>
        <b/>
        <sz val="10"/>
        <color theme="1"/>
        <rFont val="Calibri"/>
        <family val="2"/>
        <scheme val="minor"/>
      </rPr>
      <t xml:space="preserve">
Unit Price
Per Dry Lb.</t>
    </r>
  </si>
  <si>
    <r>
      <t xml:space="preserve">Sacramento Area
</t>
    </r>
    <r>
      <rPr>
        <b/>
        <sz val="10"/>
        <color theme="4"/>
        <rFont val="Calibri"/>
        <family val="2"/>
        <scheme val="minor"/>
      </rPr>
      <t>20% NaOH</t>
    </r>
    <r>
      <rPr>
        <b/>
        <sz val="10"/>
        <color theme="1"/>
        <rFont val="Calibri"/>
        <family val="2"/>
        <scheme val="minor"/>
      </rPr>
      <t xml:space="preserve">
Unit Price
Per Dry Lb.</t>
    </r>
  </si>
  <si>
    <r>
      <t xml:space="preserve">Sacramento Area
</t>
    </r>
    <r>
      <rPr>
        <b/>
        <sz val="10"/>
        <color theme="4"/>
        <rFont val="Calibri"/>
        <family val="2"/>
        <scheme val="minor"/>
      </rPr>
      <t>25% NaOH</t>
    </r>
    <r>
      <rPr>
        <b/>
        <sz val="10"/>
        <color theme="1"/>
        <rFont val="Calibri"/>
        <family val="2"/>
        <scheme val="minor"/>
      </rPr>
      <t xml:space="preserve">
Unit Price
Per Dry Lb.</t>
    </r>
  </si>
  <si>
    <r>
      <t xml:space="preserve">Sacramento Area
</t>
    </r>
    <r>
      <rPr>
        <b/>
        <sz val="10"/>
        <color theme="4"/>
        <rFont val="Calibri"/>
        <family val="2"/>
        <scheme val="minor"/>
      </rPr>
      <t>30% NaOH</t>
    </r>
    <r>
      <rPr>
        <b/>
        <sz val="10"/>
        <color theme="1"/>
        <rFont val="Calibri"/>
        <family val="2"/>
        <scheme val="minor"/>
      </rPr>
      <t xml:space="preserve">
Unit Price
Per Dry Lb.</t>
    </r>
  </si>
  <si>
    <r>
      <t xml:space="preserve">Sacramento Area
</t>
    </r>
    <r>
      <rPr>
        <b/>
        <sz val="10"/>
        <color theme="4"/>
        <rFont val="Calibri"/>
        <family val="2"/>
        <scheme val="minor"/>
      </rPr>
      <t>50% NaOH</t>
    </r>
    <r>
      <rPr>
        <b/>
        <sz val="10"/>
        <color theme="1"/>
        <rFont val="Calibri"/>
        <family val="2"/>
        <scheme val="minor"/>
      </rPr>
      <t xml:space="preserve">
Unit Price
Per Dry Lb.</t>
    </r>
  </si>
  <si>
    <r>
      <t xml:space="preserve">Sacramento Area
</t>
    </r>
    <r>
      <rPr>
        <b/>
        <u/>
        <sz val="10"/>
        <color rgb="FFFF0000"/>
        <rFont val="Calibri"/>
        <family val="2"/>
        <scheme val="minor"/>
      </rPr>
      <t>Optional Bid Item</t>
    </r>
    <r>
      <rPr>
        <b/>
        <sz val="10"/>
        <color theme="1"/>
        <rFont val="Calibri"/>
        <family val="2"/>
        <scheme val="minor"/>
      </rPr>
      <t xml:space="preserve">
</t>
    </r>
    <r>
      <rPr>
        <b/>
        <sz val="10"/>
        <color theme="4"/>
        <rFont val="Calibri"/>
        <family val="2"/>
        <scheme val="minor"/>
      </rPr>
      <t>25% NaOH</t>
    </r>
    <r>
      <rPr>
        <b/>
        <sz val="10"/>
        <color theme="1"/>
        <rFont val="Calibri"/>
        <family val="2"/>
        <scheme val="minor"/>
      </rPr>
      <t xml:space="preserve">
Unit Price 
Per Dry Lb. in totes</t>
    </r>
  </si>
  <si>
    <t>Olin Chlor Alkali Products and Vinyls</t>
  </si>
  <si>
    <t>No Bid</t>
  </si>
  <si>
    <t>Brenntag Pacific Inc.</t>
  </si>
  <si>
    <t xml:space="preserve">Sierra Chemical Co. </t>
  </si>
  <si>
    <t>Lowest Responsive Bid for each Region</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</si>
  <si>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12-2018</t>
    </r>
  </si>
  <si>
    <t>*Regional Award</t>
  </si>
  <si>
    <t>Lowest responsive bid</t>
  </si>
  <si>
    <t>20% Caustic, 
Dry Ton</t>
  </si>
  <si>
    <t>25% Caustic, Dry Ton</t>
  </si>
  <si>
    <t>30% Caustic, Dry Ton</t>
  </si>
  <si>
    <t>50% Caustic, Dry Ton</t>
  </si>
  <si>
    <t>Aggregate Cost Calculation</t>
  </si>
  <si>
    <t>Estimated annual quantity (dry ton)</t>
  </si>
  <si>
    <t>in dry tons; bid prices are per dry lb</t>
  </si>
  <si>
    <t>Estimated annual quantities are in DRY TONS, Unit Bid Prices are per DRY LB.  Need to convert Dry Ton quantities to Dry Lb first.</t>
  </si>
  <si>
    <r>
      <t xml:space="preserve">Per Section 2.16 Method of Award
Bids may be awarded by the participating BACC agencies to the lowest, responsive, and responsible bidder </t>
    </r>
    <r>
      <rPr>
        <i/>
        <u/>
        <sz val="9"/>
        <color theme="1"/>
        <rFont val="Calibri"/>
        <family val="2"/>
        <scheme val="minor"/>
      </rPr>
      <t>for each listed region</t>
    </r>
    <r>
      <rPr>
        <i/>
        <sz val="9"/>
        <color theme="1"/>
        <rFont val="Calibri"/>
        <family val="2"/>
        <scheme val="minor"/>
      </rPr>
      <t xml:space="preserve"> meeting the specifications for bulk loads for the chemical. The lowest responsive bidder for this chemical will be determined </t>
    </r>
    <r>
      <rPr>
        <i/>
        <u/>
        <sz val="9"/>
        <color theme="1"/>
        <rFont val="Calibri"/>
        <family val="2"/>
        <scheme val="minor"/>
      </rPr>
      <t xml:space="preserve">for each region </t>
    </r>
    <r>
      <rPr>
        <i/>
        <sz val="9"/>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9"/>
        <color theme="1"/>
        <rFont val="Calibri"/>
        <family val="2"/>
        <scheme val="minor"/>
      </rPr>
      <t>lowest overall bid price for each region</t>
    </r>
    <r>
      <rPr>
        <i/>
        <sz val="9"/>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</si>
  <si>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Comparison of LOWEST OVERALL RESPONSIVE BID to Previous Year's Awarded Bid</t>
  </si>
  <si>
    <t>2017 Bid Awarded to: Univar</t>
  </si>
  <si>
    <t>South Bay*</t>
  </si>
  <si>
    <t>2017 Awarded Unit Price</t>
  </si>
  <si>
    <t>n/a</t>
  </si>
  <si>
    <t>$ Increase/Decrease in 2018</t>
  </si>
  <si>
    <t xml:space="preserve"> % Increase/Decrease in 2018</t>
  </si>
  <si>
    <t>*In 2017, South Bay had 20% caustic, and the awarded price for this concentration was $0.3074.</t>
  </si>
  <si>
    <t xml:space="preserve">Final Bid Tabulation for </t>
  </si>
  <si>
    <r>
      <t xml:space="preserve">Supply and Delivery of </t>
    </r>
    <r>
      <rPr>
        <b/>
        <sz val="12"/>
        <color theme="1"/>
        <rFont val="Calibri"/>
        <family val="2"/>
        <scheme val="minor"/>
      </rPr>
      <t/>
    </r>
  </si>
  <si>
    <t>for the period</t>
  </si>
  <si>
    <t>Bid Open Date</t>
  </si>
  <si>
    <t>Addenda Issue:</t>
  </si>
  <si>
    <t>Two (2) dated March 21, 2019 and March 26, 2019</t>
  </si>
  <si>
    <t>20% Caustic, 
Unit Price Per GALLON</t>
  </si>
  <si>
    <t>25% Caustic, Unit Price Per GALLON</t>
  </si>
  <si>
    <t>30% Caustic, Unit Price Per GALLON</t>
  </si>
  <si>
    <t>50% Caustic, Unit Price Per GALLON</t>
  </si>
  <si>
    <t>25% Caustic</t>
  </si>
  <si>
    <t>30% Caustic</t>
  </si>
  <si>
    <t>50% Caustic</t>
  </si>
  <si>
    <t>2019 Unit price per gallon</t>
  </si>
  <si>
    <t>N/A</t>
  </si>
  <si>
    <t>Dry lbs per gallon</t>
  </si>
  <si>
    <t>2019 Unit price per dry lb</t>
  </si>
  <si>
    <t>2018 unit price per dry lb</t>
  </si>
  <si>
    <t>Increase/Decrease in 2019 ($)</t>
  </si>
  <si>
    <t>Increase/Decrease in 2019 (%)</t>
  </si>
  <si>
    <t>FINAL</t>
  </si>
  <si>
    <t>From Univar, Jennifer Perras email 4/10/19</t>
  </si>
  <si>
    <t>Strength</t>
  </si>
  <si>
    <t>Region</t>
  </si>
  <si>
    <t>Unit Bid Price per Gallon</t>
  </si>
  <si>
    <t>Dry lb/gal Conversion</t>
  </si>
  <si>
    <t>Calculated 
Unit Bid Price per Dry Lb</t>
  </si>
  <si>
    <t>Unit Bid Price per Dry Lb</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</si>
  <si>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</si>
  <si>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t>Lowest bid price for the region based on lowest aggregate cost for the region</t>
  </si>
  <si>
    <t>SODIUM HYDROXIDE 25% (Caustic)</t>
  </si>
  <si>
    <t xml:space="preserve">SODIUM HYDROXIDE 20% (Caustic) </t>
  </si>
  <si>
    <t>Bid Results for Project 12-2022 SODIUM HYDROXIDE</t>
  </si>
  <si>
    <t>REGIONAL BID AWARD</t>
  </si>
  <si>
    <t>Issued on 01/27/2022</t>
  </si>
  <si>
    <t>Bid Due on February 24, 2022  4:00 PM (PDT)</t>
  </si>
  <si>
    <t>Exported on 02/24/2022</t>
  </si>
  <si>
    <t>APPARENT LOWEST OVERALL BID PRICE FOR EACH REGION (LOWEST AGGREGATE COST PER REGION)</t>
  </si>
  <si>
    <t>CENTRAL VALLEY</t>
  </si>
  <si>
    <t>20% CAUSTIC</t>
  </si>
  <si>
    <t>25% CAUSTIC</t>
  </si>
  <si>
    <t>30% CAUSTIC</t>
  </si>
  <si>
    <t>50% CAUSTIC</t>
  </si>
  <si>
    <t>TOTAL</t>
  </si>
  <si>
    <t>OVERALL</t>
  </si>
  <si>
    <t>BID PRICE</t>
  </si>
  <si>
    <t>TOTAL EST</t>
  </si>
  <si>
    <t>COST FOR</t>
  </si>
  <si>
    <t>COST</t>
  </si>
  <si>
    <t>REGION</t>
  </si>
  <si>
    <t>EAST BAY</t>
  </si>
  <si>
    <t>MARIN SONOMA NAPA</t>
  </si>
  <si>
    <t>NORTH BAY</t>
  </si>
  <si>
    <t>SACRAMENTO</t>
  </si>
  <si>
    <t>SOUTH BAY</t>
  </si>
  <si>
    <t>AGGREGATE</t>
  </si>
  <si>
    <t>TRI VALLEY</t>
  </si>
  <si>
    <t>CHECK: BID DOC TOTALS</t>
  </si>
  <si>
    <t>EST ANNUAL dry ton</t>
  </si>
  <si>
    <t>PER Dry ton</t>
  </si>
  <si>
    <t>PER dry ton</t>
  </si>
  <si>
    <t>PER Dry Ton</t>
  </si>
  <si>
    <t>EST ANNUAL QTY Dry Ton</t>
  </si>
  <si>
    <t>TOTAL EST QTY Dry Ton</t>
  </si>
  <si>
    <t>Bid Results for Project 12-2023 SODIUM HYDROXIDE</t>
  </si>
  <si>
    <t>Bid Due on February 23, 2023  4:00 PM (PDT)</t>
  </si>
  <si>
    <t>JCI Jones Chemicals Inc.</t>
  </si>
  <si>
    <t>no bid</t>
  </si>
  <si>
    <t>Bid Results for Project 12-2024 SODIUM HYDROXIDE</t>
  </si>
  <si>
    <t>Bid Due on February 22, 2024  4:00 PM (PDT)</t>
  </si>
  <si>
    <t>Peninsula</t>
  </si>
  <si>
    <t>Univar Solutions USA LLC.</t>
  </si>
  <si>
    <t>Univar</t>
  </si>
  <si>
    <t>Brenntag</t>
  </si>
  <si>
    <t>y</t>
  </si>
  <si>
    <t>yes - see below</t>
  </si>
  <si>
    <t>#11 Univar</t>
  </si>
  <si>
    <t>Bid Results for Project 12-2025 SODIUM HYDROXIDE</t>
  </si>
  <si>
    <t>Bid Due on February 20, 2025  4:00 PM (PDT)</t>
  </si>
  <si>
    <t>Bid Due on February 20, 2025  4:00 PM (PT)</t>
  </si>
  <si>
    <t>yes</t>
  </si>
  <si>
    <t>#4 Univar</t>
  </si>
  <si>
    <t>#16 Univar</t>
  </si>
  <si>
    <t>#14 Univar</t>
  </si>
  <si>
    <t>Certificate of Conformance from Univar lab</t>
  </si>
  <si>
    <t>same</t>
  </si>
  <si>
    <t>K2-950 and Univar, see below</t>
  </si>
  <si>
    <t>yes - see below and packet</t>
  </si>
  <si>
    <t>none</t>
  </si>
  <si>
    <t>COA from Brenntag</t>
  </si>
  <si>
    <t xml:space="preserve">SODIUM HYDROXIDE 20% Marin Sonoma Napa ; SODIUM HYDROXIDE 25%  Central Valley, Marin Sonoma Napa, South Bay; SODIUM HYDROXIDE 30% Marin Sonoma Napa; SODIUM HYDROXIDE 50%  Central Valley, Marin Sonoma Napa, </t>
  </si>
  <si>
    <t>SODIUM HYDROXIDE 20% Sacramento; SODIUM HYDROXIDE 25% Penisula, Scramento, Tri Valley; SODIUM HYDROXIDE 30% North Bay,  Sacramento; SODIUM HYDROXIDE 50%  East Bay, North Bay, Sacramento, Tri Valley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</si>
</sst>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
    <numFmt numFmtId="165" formatCode="&quot;$&quot;#,##0.0000"/>
    <numFmt numFmtId="166" formatCode="&quot;$&quot;#,##0.00000"/>
    <numFmt numFmtId="167" formatCode="&quot;$&quot;#,##0.000"/>
    <numFmt numFmtId="168" formatCode="&quot;$&quot;#,##0.00"/>
    <numFmt numFmtId="169" formatCode="0.00000"/>
    <numFmt numFmtId="170" formatCode="0.000"/>
    <numFmt numFmtId="171" formatCode="\$#,##0.00"/>
    <numFmt numFmtId="172" formatCode="#,##0.0000"/>
    <numFmt numFmtId="173" formatCode="0.0000"/>
  </numFmts>
  <fonts count="29"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0"/>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sz val="10"/>
      <color theme="4"/>
      <name val="Calibri"/>
      <family val="2"/>
      <scheme val="minor"/>
    </font>
    <font>
      <b/>
      <u/>
      <sz val="10"/>
      <color rgb="FFFF0000"/>
      <name val="Calibri"/>
      <family val="2"/>
      <scheme val="minor"/>
    </font>
    <font>
      <b/>
      <sz val="9"/>
      <color indexed="81"/>
      <name val="Tahoma"/>
      <family val="2"/>
    </font>
    <font>
      <sz val="9"/>
      <color indexed="81"/>
      <name val="Tahoma"/>
      <family val="2"/>
    </font>
    <font>
      <b/>
      <i/>
      <sz val="10"/>
      <color rgb="FFFF0000"/>
      <name val="Calibri"/>
      <family val="2"/>
      <scheme val="minor"/>
    </font>
    <font>
      <i/>
      <sz val="9"/>
      <color theme="1"/>
      <name val="Calibri"/>
      <family val="2"/>
      <scheme val="minor"/>
    </font>
    <font>
      <i/>
      <u/>
      <sz val="9"/>
      <color theme="1"/>
      <name val="Calibri"/>
      <family val="2"/>
      <scheme val="minor"/>
    </font>
    <font>
      <sz val="9"/>
      <color theme="1"/>
      <name val="Calibri"/>
      <family val="2"/>
      <scheme val="minor"/>
    </font>
    <font>
      <i/>
      <u/>
      <sz val="10"/>
      <color theme="1"/>
      <name val="Calibri"/>
      <family val="2"/>
      <scheme val="minor"/>
    </font>
    <font>
      <strike/>
      <sz val="11"/>
      <color theme="1"/>
      <name val="Calibri"/>
      <family val="2"/>
      <scheme val="minor"/>
    </font>
    <font>
      <b/>
      <sz val="11"/>
      <color rgb="FFFF0000"/>
      <name val="Calibri"/>
      <family val="2"/>
      <scheme val="minor"/>
    </font>
    <font>
      <b/>
      <i/>
      <sz val="11"/>
      <color rgb="FFFF0000"/>
      <name val="Calibri"/>
      <family val="2"/>
      <scheme val="minor"/>
    </font>
    <font>
      <sz val="11"/>
      <name val="Calibri"/>
      <family val="2"/>
      <scheme val="minor"/>
    </font>
    <font>
      <u/>
      <sz val="11"/>
      <name val="Calibri"/>
      <family val="2"/>
      <scheme val="minor"/>
    </font>
    <font>
      <b/>
      <u/>
      <sz val="11"/>
      <color rgb="FFFF0000"/>
      <name val="Calibri"/>
      <family val="2"/>
      <scheme val="minor"/>
    </font>
    <font>
      <sz val="11"/>
      <color rgb="FFC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0" tint="-0.249977111117893"/>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indexed="64"/>
      </right>
      <top style="thin">
        <color indexed="64"/>
      </top>
      <bottom style="thin">
        <color theme="2" tint="-0.249977111117893"/>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right style="thin">
        <color indexed="64"/>
      </right>
      <top/>
      <bottom/>
      <diagonal/>
    </border>
    <border>
      <left style="thin">
        <color indexed="64"/>
      </left>
      <right style="thin">
        <color theme="0" tint="-0.34998626667073579"/>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right/>
      <top style="medium">
        <color theme="2" tint="-0.249977111117893"/>
      </top>
      <bottom style="thin">
        <color indexed="64"/>
      </bottom>
      <diagonal/>
    </border>
    <border>
      <left style="thin">
        <color indexed="64"/>
      </left>
      <right/>
      <top/>
      <bottom style="thin">
        <color theme="2" tint="-0.249977111117893"/>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2" tint="-0.249977111117893"/>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right style="thin">
        <color indexed="64"/>
      </right>
      <top style="thin">
        <color theme="2" tint="-0.249977111117893"/>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thin">
        <color indexed="64"/>
      </left>
      <right style="thin">
        <color indexed="64"/>
      </right>
      <top/>
      <bottom style="thin">
        <color theme="0" tint="-0.499984740745262"/>
      </bottom>
      <diagonal/>
    </border>
    <border>
      <left style="thin">
        <color indexed="64"/>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2" tint="-0.249977111117893"/>
      </right>
      <top/>
      <bottom style="thin">
        <color theme="0" tint="-0.499984740745262"/>
      </bottom>
      <diagonal/>
    </border>
    <border>
      <left style="thin">
        <color indexed="64"/>
      </left>
      <right style="thin">
        <color theme="2" tint="-0.249977111117893"/>
      </right>
      <top/>
      <bottom style="thin">
        <color theme="0" tint="-0.499984740745262"/>
      </bottom>
      <diagonal/>
    </border>
    <border>
      <left style="thin">
        <color theme="2" tint="-0.249977111117893"/>
      </left>
      <right style="thin">
        <color theme="2" tint="-0.249977111117893"/>
      </right>
      <top/>
      <bottom style="thin">
        <color theme="0" tint="-0.499984740745262"/>
      </bottom>
      <diagonal/>
    </border>
    <border>
      <left style="thin">
        <color theme="2" tint="-0.249977111117893"/>
      </left>
      <right style="thin">
        <color indexed="64"/>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style="thin">
        <color theme="2" tint="-0.249977111117893"/>
      </right>
      <top style="thin">
        <color theme="0" tint="-0.499984740745262"/>
      </top>
      <bottom style="thin">
        <color theme="0" tint="-0.499984740745262"/>
      </bottom>
      <diagonal/>
    </border>
    <border>
      <left style="thin">
        <color theme="2" tint="-0.249977111117893"/>
      </left>
      <right style="thin">
        <color theme="2" tint="-0.249977111117893"/>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indexed="64"/>
      </left>
      <right style="thin">
        <color theme="2" tint="-0.249977111117893"/>
      </right>
      <top style="thin">
        <color theme="0" tint="-0.499984740745262"/>
      </top>
      <bottom style="thin">
        <color indexed="64"/>
      </bottom>
      <diagonal/>
    </border>
    <border>
      <left style="thin">
        <color theme="2" tint="-0.249977111117893"/>
      </left>
      <right style="thin">
        <color theme="2" tint="-0.249977111117893"/>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right style="thin">
        <color indexed="64"/>
      </right>
      <top/>
      <bottom style="thin">
        <color theme="0" tint="-0.499984740745262"/>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s>
  <cellStyleXfs count="2">
    <xf numFmtId="0" fontId="0" fillId="0" borderId="0"/>
    <xf numFmtId="9" fontId="3" fillId="0" borderId="0" applyFont="0" applyFill="0" applyBorder="0" applyAlignment="0" applyProtection="0"/>
  </cellStyleXfs>
  <cellXfs count="258">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164" fontId="0" fillId="2" borderId="0" xfId="0" applyNumberFormat="1" applyFill="1"/>
    <xf numFmtId="164" fontId="0" fillId="0" borderId="0" xfId="0" applyNumberFormat="1"/>
    <xf numFmtId="0" fontId="1" fillId="0" borderId="6" xfId="0" applyFont="1" applyBorder="1" applyAlignment="1">
      <alignment horizontal="center"/>
    </xf>
    <xf numFmtId="0" fontId="0" fillId="0" borderId="5" xfId="0" applyBorder="1" applyAlignment="1">
      <alignment horizontal="center" wrapText="1"/>
    </xf>
    <xf numFmtId="0" fontId="0" fillId="0" borderId="1" xfId="0" applyBorder="1" applyAlignment="1">
      <alignment horizontal="center" wrapText="1"/>
    </xf>
    <xf numFmtId="0" fontId="6" fillId="0" borderId="0" xfId="0" applyFont="1"/>
    <xf numFmtId="0" fontId="7" fillId="0" borderId="0" xfId="0" applyFont="1"/>
    <xf numFmtId="0" fontId="1" fillId="0" borderId="7" xfId="0" applyFont="1" applyBorder="1" applyAlignment="1">
      <alignment horizontal="center" wrapText="1"/>
    </xf>
    <xf numFmtId="0" fontId="1" fillId="0" borderId="1" xfId="0" applyFont="1" applyBorder="1"/>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165" fontId="0" fillId="0" borderId="13" xfId="0" applyNumberFormat="1" applyBorder="1" applyAlignment="1">
      <alignment horizontal="left"/>
    </xf>
    <xf numFmtId="166" fontId="0" fillId="0" borderId="14" xfId="0" applyNumberFormat="1" applyBorder="1" applyAlignment="1">
      <alignment horizontal="center"/>
    </xf>
    <xf numFmtId="166" fontId="0" fillId="0" borderId="15" xfId="0" applyNumberFormat="1" applyBorder="1" applyAlignment="1">
      <alignment horizontal="center"/>
    </xf>
    <xf numFmtId="166" fontId="0" fillId="0" borderId="16"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166" fontId="0" fillId="0" borderId="19" xfId="0" applyNumberFormat="1" applyBorder="1" applyAlignment="1">
      <alignment horizontal="center"/>
    </xf>
    <xf numFmtId="165" fontId="0" fillId="0" borderId="20" xfId="0" applyNumberFormat="1" applyBorder="1" applyAlignment="1">
      <alignment horizontal="left"/>
    </xf>
    <xf numFmtId="166" fontId="0" fillId="0" borderId="21" xfId="0" applyNumberFormat="1" applyBorder="1" applyAlignment="1">
      <alignment horizontal="center"/>
    </xf>
    <xf numFmtId="166" fontId="0" fillId="0" borderId="22" xfId="0" applyNumberFormat="1" applyBorder="1" applyAlignment="1">
      <alignment horizontal="center"/>
    </xf>
    <xf numFmtId="166" fontId="0" fillId="0" borderId="23" xfId="0" applyNumberFormat="1" applyBorder="1" applyAlignment="1">
      <alignment horizontal="center"/>
    </xf>
    <xf numFmtId="166" fontId="0" fillId="0" borderId="0" xfId="0" applyNumberFormat="1" applyAlignment="1">
      <alignment horizontal="center"/>
    </xf>
    <xf numFmtId="0" fontId="9" fillId="2" borderId="0" xfId="0" applyFont="1" applyFill="1"/>
    <xf numFmtId="0" fontId="9" fillId="0" borderId="0" xfId="0" applyFont="1"/>
    <xf numFmtId="0" fontId="10" fillId="0" borderId="0" xfId="0" applyFont="1"/>
    <xf numFmtId="9" fontId="11" fillId="0" borderId="0" xfId="0" applyNumberFormat="1" applyFont="1" applyAlignment="1">
      <alignment horizontal="center"/>
    </xf>
    <xf numFmtId="9" fontId="0" fillId="0" borderId="0" xfId="1" applyFont="1" applyAlignment="1">
      <alignment horizontal="center"/>
    </xf>
    <xf numFmtId="9" fontId="0" fillId="0" borderId="0" xfId="0" applyNumberFormat="1" applyAlignment="1">
      <alignment horizontal="center"/>
    </xf>
    <xf numFmtId="0" fontId="12" fillId="0" borderId="0" xfId="0" applyFont="1"/>
    <xf numFmtId="0" fontId="11" fillId="0" borderId="0" xfId="0" applyFont="1"/>
    <xf numFmtId="0" fontId="12" fillId="0" borderId="24" xfId="0" applyFont="1" applyBorder="1"/>
    <xf numFmtId="0" fontId="12" fillId="0" borderId="25" xfId="0" applyFont="1" applyBorder="1" applyAlignment="1">
      <alignment horizontal="center" wrapText="1"/>
    </xf>
    <xf numFmtId="0" fontId="11" fillId="0" borderId="15" xfId="0" applyFont="1" applyBorder="1" applyAlignment="1">
      <alignment wrapText="1"/>
    </xf>
    <xf numFmtId="167" fontId="11" fillId="0" borderId="15" xfId="0" applyNumberFormat="1" applyFont="1" applyBorder="1" applyAlignment="1">
      <alignment horizontal="center"/>
    </xf>
    <xf numFmtId="0" fontId="11" fillId="2" borderId="15" xfId="0" applyFont="1" applyFill="1" applyBorder="1"/>
    <xf numFmtId="165" fontId="11" fillId="2" borderId="15" xfId="0" applyNumberFormat="1" applyFont="1" applyFill="1" applyBorder="1" applyAlignment="1">
      <alignment horizontal="center"/>
    </xf>
    <xf numFmtId="165" fontId="11" fillId="2" borderId="26" xfId="0" applyNumberFormat="1" applyFont="1" applyFill="1" applyBorder="1" applyAlignment="1">
      <alignment horizontal="center"/>
    </xf>
    <xf numFmtId="165" fontId="11" fillId="0" borderId="26" xfId="0" applyNumberFormat="1" applyFont="1" applyBorder="1" applyAlignment="1">
      <alignment horizontal="center"/>
    </xf>
    <xf numFmtId="0" fontId="11" fillId="0" borderId="15" xfId="0" applyFont="1" applyBorder="1"/>
    <xf numFmtId="168" fontId="11" fillId="0" borderId="26" xfId="0" applyNumberFormat="1" applyFont="1" applyBorder="1" applyAlignment="1">
      <alignment horizontal="center"/>
    </xf>
    <xf numFmtId="0" fontId="11" fillId="0" borderId="18" xfId="0" applyFont="1" applyBorder="1" applyAlignment="1">
      <alignment wrapText="1"/>
    </xf>
    <xf numFmtId="165" fontId="11" fillId="0" borderId="18" xfId="0" applyNumberFormat="1" applyFont="1" applyBorder="1" applyAlignment="1">
      <alignment horizontal="center"/>
    </xf>
    <xf numFmtId="165" fontId="11" fillId="0" borderId="0" xfId="0" applyNumberFormat="1" applyFont="1" applyAlignment="1">
      <alignment horizontal="center"/>
    </xf>
    <xf numFmtId="0" fontId="12" fillId="2" borderId="0" xfId="0" applyFont="1" applyFill="1"/>
    <xf numFmtId="0" fontId="11" fillId="2" borderId="0" xfId="0" applyFont="1" applyFill="1"/>
    <xf numFmtId="166" fontId="0" fillId="0" borderId="27" xfId="0" applyNumberFormat="1" applyBorder="1" applyAlignment="1">
      <alignment horizontal="center"/>
    </xf>
    <xf numFmtId="165" fontId="0" fillId="2" borderId="20" xfId="0" applyNumberFormat="1" applyFill="1" applyBorder="1" applyAlignment="1">
      <alignment horizontal="left"/>
    </xf>
    <xf numFmtId="166" fontId="0" fillId="2" borderId="21" xfId="0" applyNumberFormat="1" applyFill="1" applyBorder="1" applyAlignment="1">
      <alignment horizontal="center"/>
    </xf>
    <xf numFmtId="166" fontId="0" fillId="2" borderId="22" xfId="0" applyNumberFormat="1" applyFill="1" applyBorder="1" applyAlignment="1">
      <alignment horizontal="center"/>
    </xf>
    <xf numFmtId="166" fontId="0" fillId="2" borderId="23" xfId="0" applyNumberFormat="1" applyFill="1" applyBorder="1" applyAlignment="1">
      <alignment horizontal="center"/>
    </xf>
    <xf numFmtId="9" fontId="0" fillId="0" borderId="28" xfId="0" applyNumberFormat="1" applyBorder="1"/>
    <xf numFmtId="9" fontId="0" fillId="0" borderId="29" xfId="0" applyNumberFormat="1" applyBorder="1"/>
    <xf numFmtId="0" fontId="1" fillId="0" borderId="0" xfId="0" applyFont="1" applyAlignment="1">
      <alignment vertical="center"/>
    </xf>
    <xf numFmtId="0" fontId="5" fillId="0" borderId="30" xfId="0" applyFont="1" applyBorder="1"/>
    <xf numFmtId="3" fontId="1" fillId="0" borderId="31" xfId="0" applyNumberFormat="1" applyFont="1" applyBorder="1" applyAlignment="1">
      <alignment horizontal="center" wrapText="1"/>
    </xf>
    <xf numFmtId="3" fontId="1" fillId="0" borderId="32" xfId="0" applyNumberFormat="1" applyFont="1" applyBorder="1" applyAlignment="1">
      <alignment horizontal="center" wrapText="1"/>
    </xf>
    <xf numFmtId="3" fontId="1" fillId="0" borderId="33" xfId="0" applyNumberFormat="1" applyFont="1" applyBorder="1" applyAlignment="1">
      <alignment horizontal="center" wrapText="1"/>
    </xf>
    <xf numFmtId="3" fontId="0" fillId="0" borderId="0" xfId="0" applyNumberFormat="1"/>
    <xf numFmtId="0" fontId="17" fillId="0" borderId="0" xfId="0" applyFont="1"/>
    <xf numFmtId="0" fontId="1" fillId="0" borderId="34" xfId="0" applyFont="1" applyBorder="1" applyAlignment="1">
      <alignment horizontal="left"/>
    </xf>
    <xf numFmtId="0" fontId="1" fillId="0" borderId="5" xfId="0" applyFont="1" applyBorder="1"/>
    <xf numFmtId="49" fontId="0" fillId="0" borderId="35" xfId="0" applyNumberFormat="1" applyBorder="1" applyAlignment="1">
      <alignment horizontal="center"/>
    </xf>
    <xf numFmtId="49" fontId="0" fillId="0" borderId="36" xfId="0" applyNumberFormat="1" applyBorder="1" applyAlignment="1">
      <alignment horizontal="center"/>
    </xf>
    <xf numFmtId="49" fontId="0" fillId="0" borderId="37" xfId="0" applyNumberFormat="1" applyBorder="1" applyAlignment="1">
      <alignment horizontal="center"/>
    </xf>
    <xf numFmtId="10" fontId="0" fillId="0" borderId="21" xfId="1" applyNumberFormat="1" applyFont="1" applyFill="1" applyBorder="1" applyAlignment="1">
      <alignment horizontal="center"/>
    </xf>
    <xf numFmtId="10" fontId="0" fillId="0" borderId="21" xfId="0" applyNumberFormat="1" applyBorder="1" applyAlignment="1">
      <alignment horizontal="center"/>
    </xf>
    <xf numFmtId="10" fontId="0" fillId="0" borderId="22" xfId="0" applyNumberFormat="1" applyBorder="1" applyAlignment="1">
      <alignment horizontal="center"/>
    </xf>
    <xf numFmtId="10" fontId="0" fillId="0" borderId="23" xfId="0" applyNumberFormat="1" applyBorder="1" applyAlignment="1">
      <alignment horizontal="center"/>
    </xf>
    <xf numFmtId="49" fontId="0" fillId="0" borderId="0" xfId="0" applyNumberFormat="1" applyAlignment="1">
      <alignment horizontal="left"/>
    </xf>
    <xf numFmtId="0" fontId="7" fillId="0" borderId="0" xfId="0" applyFont="1" applyAlignment="1">
      <alignment horizontal="right"/>
    </xf>
    <xf numFmtId="0" fontId="8" fillId="0" borderId="0" xfId="0" applyFont="1"/>
    <xf numFmtId="0" fontId="5" fillId="0" borderId="0" xfId="0" applyFont="1"/>
    <xf numFmtId="0" fontId="1" fillId="0" borderId="38" xfId="0" applyFont="1" applyBorder="1" applyAlignment="1">
      <alignment horizontal="center" wrapText="1"/>
    </xf>
    <xf numFmtId="166" fontId="0" fillId="0" borderId="39" xfId="0" applyNumberFormat="1" applyBorder="1" applyAlignment="1">
      <alignment horizontal="center"/>
    </xf>
    <xf numFmtId="166" fontId="0" fillId="0" borderId="40" xfId="0" applyNumberFormat="1" applyBorder="1" applyAlignment="1">
      <alignment horizontal="center"/>
    </xf>
    <xf numFmtId="166" fontId="0" fillId="0" borderId="26" xfId="0" applyNumberFormat="1" applyBorder="1" applyAlignment="1">
      <alignment horizontal="center"/>
    </xf>
    <xf numFmtId="165" fontId="0" fillId="2" borderId="13" xfId="0" applyNumberFormat="1" applyFill="1" applyBorder="1" applyAlignment="1">
      <alignment horizontal="left"/>
    </xf>
    <xf numFmtId="166" fontId="0" fillId="2" borderId="39" xfId="0" applyNumberFormat="1" applyFill="1" applyBorder="1" applyAlignment="1">
      <alignment horizontal="center"/>
    </xf>
    <xf numFmtId="166" fontId="0" fillId="2" borderId="41" xfId="0" applyNumberFormat="1" applyFill="1" applyBorder="1" applyAlignment="1">
      <alignment horizontal="center"/>
    </xf>
    <xf numFmtId="166" fontId="0" fillId="2" borderId="26" xfId="0" applyNumberFormat="1" applyFill="1" applyBorder="1" applyAlignment="1">
      <alignment horizontal="center"/>
    </xf>
    <xf numFmtId="166" fontId="0" fillId="2" borderId="17" xfId="0" applyNumberFormat="1" applyFill="1" applyBorder="1" applyAlignment="1">
      <alignment horizontal="center"/>
    </xf>
    <xf numFmtId="166" fontId="0" fillId="2" borderId="18" xfId="0" applyNumberFormat="1" applyFill="1" applyBorder="1" applyAlignment="1">
      <alignment horizontal="center"/>
    </xf>
    <xf numFmtId="166" fontId="0" fillId="2" borderId="16" xfId="0" applyNumberFormat="1" applyFill="1" applyBorder="1" applyAlignment="1">
      <alignment horizontal="center"/>
    </xf>
    <xf numFmtId="166" fontId="0" fillId="0" borderId="42" xfId="0" applyNumberFormat="1" applyBorder="1" applyAlignment="1">
      <alignment horizontal="center"/>
    </xf>
    <xf numFmtId="166" fontId="0" fillId="0" borderId="43" xfId="0" applyNumberFormat="1" applyBorder="1" applyAlignment="1">
      <alignment horizontal="center"/>
    </xf>
    <xf numFmtId="166" fontId="0" fillId="0" borderId="44" xfId="0" applyNumberFormat="1" applyBorder="1" applyAlignment="1">
      <alignment horizontal="center"/>
    </xf>
    <xf numFmtId="165" fontId="0" fillId="0" borderId="0" xfId="0" applyNumberFormat="1" applyAlignment="1">
      <alignment horizontal="left"/>
    </xf>
    <xf numFmtId="0" fontId="18" fillId="0" borderId="0" xfId="0" applyFont="1" applyAlignment="1">
      <alignment horizontal="left" vertical="top" wrapText="1"/>
    </xf>
    <xf numFmtId="0" fontId="1" fillId="0" borderId="1" xfId="0" applyFont="1" applyBorder="1" applyAlignment="1">
      <alignment horizontal="center"/>
    </xf>
    <xf numFmtId="0" fontId="1" fillId="0" borderId="47" xfId="0" applyFont="1" applyBorder="1" applyAlignment="1">
      <alignment horizontal="center" wrapText="1"/>
    </xf>
    <xf numFmtId="0" fontId="1" fillId="0" borderId="48" xfId="0" applyFont="1" applyBorder="1" applyAlignment="1">
      <alignment horizontal="center" wrapText="1"/>
    </xf>
    <xf numFmtId="0" fontId="1" fillId="0" borderId="49" xfId="0" applyFont="1" applyBorder="1" applyAlignment="1">
      <alignment horizontal="center" wrapText="1"/>
    </xf>
    <xf numFmtId="0" fontId="1" fillId="0" borderId="1" xfId="0" applyFont="1" applyBorder="1" applyAlignment="1">
      <alignment horizontal="center" wrapText="1"/>
    </xf>
    <xf numFmtId="165" fontId="1" fillId="0" borderId="50" xfId="0" applyNumberFormat="1" applyFont="1" applyBorder="1" applyAlignment="1">
      <alignment horizontal="center"/>
    </xf>
    <xf numFmtId="165" fontId="1" fillId="0" borderId="51" xfId="0" applyNumberFormat="1" applyFont="1" applyBorder="1" applyAlignment="1">
      <alignment horizontal="center"/>
    </xf>
    <xf numFmtId="165" fontId="1" fillId="0" borderId="52" xfId="0" applyNumberFormat="1" applyFont="1" applyBorder="1" applyAlignment="1">
      <alignment horizontal="center"/>
    </xf>
    <xf numFmtId="165" fontId="1" fillId="0" borderId="53" xfId="0" applyNumberFormat="1" applyFont="1" applyBorder="1" applyAlignment="1">
      <alignment horizontal="center"/>
    </xf>
    <xf numFmtId="165" fontId="1" fillId="0" borderId="54" xfId="0" applyNumberFormat="1" applyFont="1" applyBorder="1" applyAlignment="1">
      <alignment horizontal="center"/>
    </xf>
    <xf numFmtId="165" fontId="1" fillId="0" borderId="55" xfId="0" applyNumberFormat="1" applyFont="1" applyBorder="1" applyAlignment="1">
      <alignment horizontal="center"/>
    </xf>
    <xf numFmtId="165" fontId="1" fillId="0" borderId="56" xfId="0" applyNumberFormat="1" applyFont="1" applyBorder="1" applyAlignment="1">
      <alignment horizontal="center"/>
    </xf>
    <xf numFmtId="0" fontId="1" fillId="0" borderId="57" xfId="0" applyFont="1" applyBorder="1"/>
    <xf numFmtId="169" fontId="0" fillId="0" borderId="58" xfId="0" applyNumberFormat="1" applyBorder="1" applyAlignment="1">
      <alignment horizontal="center"/>
    </xf>
    <xf numFmtId="169" fontId="0" fillId="0" borderId="59" xfId="0" applyNumberFormat="1" applyBorder="1" applyAlignment="1">
      <alignment horizontal="center"/>
    </xf>
    <xf numFmtId="169" fontId="0" fillId="0" borderId="41" xfId="0" applyNumberFormat="1" applyBorder="1" applyAlignment="1">
      <alignment horizontal="center"/>
    </xf>
    <xf numFmtId="169" fontId="0" fillId="0" borderId="57" xfId="0" applyNumberFormat="1" applyBorder="1" applyAlignment="1">
      <alignment horizontal="center"/>
    </xf>
    <xf numFmtId="169" fontId="0" fillId="0" borderId="60" xfId="0" applyNumberFormat="1" applyBorder="1" applyAlignment="1">
      <alignment horizontal="center"/>
    </xf>
    <xf numFmtId="169" fontId="0" fillId="0" borderId="61" xfId="0" applyNumberFormat="1" applyBorder="1" applyAlignment="1">
      <alignment horizontal="center"/>
    </xf>
    <xf numFmtId="169" fontId="0" fillId="0" borderId="62" xfId="0" applyNumberFormat="1" applyBorder="1" applyAlignment="1">
      <alignment horizontal="center"/>
    </xf>
    <xf numFmtId="169" fontId="0" fillId="0" borderId="57" xfId="0" applyNumberFormat="1" applyBorder="1"/>
    <xf numFmtId="166" fontId="1" fillId="0" borderId="63" xfId="0" applyNumberFormat="1" applyFont="1" applyBorder="1" applyAlignment="1">
      <alignment horizontal="center"/>
    </xf>
    <xf numFmtId="165" fontId="1" fillId="0" borderId="64" xfId="0" applyNumberFormat="1" applyFont="1" applyBorder="1" applyAlignment="1">
      <alignment horizontal="center"/>
    </xf>
    <xf numFmtId="165" fontId="1" fillId="0" borderId="65" xfId="0" applyNumberFormat="1" applyFont="1" applyBorder="1" applyAlignment="1">
      <alignment horizontal="center"/>
    </xf>
    <xf numFmtId="165" fontId="1" fillId="0" borderId="66" xfId="0" applyNumberFormat="1" applyFont="1" applyBorder="1" applyAlignment="1">
      <alignment horizontal="center"/>
    </xf>
    <xf numFmtId="165" fontId="1" fillId="0" borderId="67" xfId="0" applyNumberFormat="1" applyFont="1" applyBorder="1" applyAlignment="1">
      <alignment horizontal="center"/>
    </xf>
    <xf numFmtId="165" fontId="1" fillId="0" borderId="63" xfId="0" applyNumberFormat="1" applyFont="1" applyBorder="1" applyAlignment="1">
      <alignment horizontal="center"/>
    </xf>
    <xf numFmtId="166" fontId="1" fillId="0" borderId="57" xfId="0" applyNumberFormat="1" applyFont="1" applyBorder="1"/>
    <xf numFmtId="165" fontId="0" fillId="0" borderId="50" xfId="0" applyNumberFormat="1" applyBorder="1" applyAlignment="1">
      <alignment horizontal="center"/>
    </xf>
    <xf numFmtId="165" fontId="0" fillId="0" borderId="68" xfId="0" applyNumberFormat="1" applyBorder="1" applyAlignment="1">
      <alignment horizontal="center"/>
    </xf>
    <xf numFmtId="165" fontId="0" fillId="0" borderId="52" xfId="0" applyNumberFormat="1" applyBorder="1" applyAlignment="1">
      <alignment horizontal="center"/>
    </xf>
    <xf numFmtId="165" fontId="0" fillId="0" borderId="69" xfId="0" applyNumberFormat="1" applyBorder="1" applyAlignment="1">
      <alignment horizontal="center"/>
    </xf>
    <xf numFmtId="165" fontId="0" fillId="0" borderId="54" xfId="0" applyNumberFormat="1" applyBorder="1" applyAlignment="1">
      <alignment horizontal="center"/>
    </xf>
    <xf numFmtId="165" fontId="0" fillId="0" borderId="55" xfId="0" applyNumberFormat="1" applyBorder="1" applyAlignment="1">
      <alignment horizontal="center"/>
    </xf>
    <xf numFmtId="0" fontId="0" fillId="0" borderId="57" xfId="0" applyBorder="1"/>
    <xf numFmtId="165" fontId="0" fillId="0" borderId="58" xfId="0" applyNumberFormat="1" applyBorder="1" applyAlignment="1">
      <alignment horizontal="center"/>
    </xf>
    <xf numFmtId="165" fontId="0" fillId="0" borderId="60" xfId="0" applyNumberFormat="1" applyBorder="1" applyAlignment="1">
      <alignment horizontal="center"/>
    </xf>
    <xf numFmtId="165" fontId="0" fillId="0" borderId="62" xfId="0" applyNumberFormat="1" applyBorder="1" applyAlignment="1">
      <alignment horizontal="center"/>
    </xf>
    <xf numFmtId="165" fontId="0" fillId="0" borderId="61" xfId="0" applyNumberFormat="1" applyBorder="1" applyAlignment="1">
      <alignment horizontal="center"/>
    </xf>
    <xf numFmtId="10" fontId="0" fillId="0" borderId="58" xfId="1" applyNumberFormat="1" applyFont="1" applyFill="1" applyBorder="1" applyAlignment="1">
      <alignment horizontal="center"/>
    </xf>
    <xf numFmtId="10" fontId="0" fillId="0" borderId="60" xfId="1" applyNumberFormat="1" applyFont="1" applyFill="1" applyBorder="1" applyAlignment="1">
      <alignment horizontal="center"/>
    </xf>
    <xf numFmtId="166" fontId="0" fillId="0" borderId="52" xfId="0" applyNumberFormat="1" applyBorder="1" applyAlignment="1">
      <alignment horizontal="center"/>
    </xf>
    <xf numFmtId="10" fontId="0" fillId="0" borderId="62" xfId="1" applyNumberFormat="1" applyFont="1" applyFill="1" applyBorder="1" applyAlignment="1">
      <alignment horizontal="center"/>
    </xf>
    <xf numFmtId="10" fontId="0" fillId="0" borderId="61" xfId="1" applyNumberFormat="1" applyFont="1" applyFill="1" applyBorder="1" applyAlignment="1">
      <alignment horizontal="center"/>
    </xf>
    <xf numFmtId="10" fontId="0" fillId="0" borderId="57" xfId="1" applyNumberFormat="1" applyFont="1" applyFill="1" applyBorder="1"/>
    <xf numFmtId="0" fontId="20" fillId="0" borderId="0" xfId="0" applyFont="1" applyAlignment="1">
      <alignment horizontal="center"/>
    </xf>
    <xf numFmtId="0" fontId="1" fillId="3" borderId="0" xfId="0" applyFont="1" applyFill="1" applyAlignment="1">
      <alignment horizontal="center"/>
    </xf>
    <xf numFmtId="0" fontId="20" fillId="0" borderId="0" xfId="0" applyFont="1"/>
    <xf numFmtId="0" fontId="1" fillId="0" borderId="70" xfId="0" applyFont="1" applyBorder="1" applyAlignment="1">
      <alignment horizontal="center" wrapText="1"/>
    </xf>
    <xf numFmtId="0" fontId="1" fillId="2" borderId="70" xfId="0" applyFont="1" applyFill="1" applyBorder="1" applyAlignment="1">
      <alignment horizontal="center" wrapText="1"/>
    </xf>
    <xf numFmtId="0" fontId="1" fillId="3" borderId="70" xfId="0" applyFont="1" applyFill="1" applyBorder="1" applyAlignment="1">
      <alignment horizontal="center" wrapText="1"/>
    </xf>
    <xf numFmtId="0" fontId="0" fillId="0" borderId="0" xfId="0" applyAlignment="1">
      <alignment horizontal="center" wrapText="1"/>
    </xf>
    <xf numFmtId="9" fontId="0" fillId="0" borderId="5" xfId="0" applyNumberFormat="1" applyBorder="1" applyAlignment="1">
      <alignment horizontal="center"/>
    </xf>
    <xf numFmtId="166" fontId="0" fillId="0" borderId="5" xfId="0" applyNumberFormat="1" applyBorder="1" applyAlignment="1">
      <alignment horizontal="center"/>
    </xf>
    <xf numFmtId="170" fontId="0" fillId="2" borderId="5" xfId="0" applyNumberFormat="1" applyFill="1" applyBorder="1" applyAlignment="1">
      <alignment horizontal="center"/>
    </xf>
    <xf numFmtId="165" fontId="0" fillId="2" borderId="5" xfId="0" applyNumberFormat="1" applyFill="1" applyBorder="1" applyAlignment="1">
      <alignment horizontal="center"/>
    </xf>
    <xf numFmtId="165" fontId="0" fillId="3" borderId="5" xfId="0" applyNumberFormat="1" applyFill="1" applyBorder="1" applyAlignment="1">
      <alignment horizontal="center"/>
    </xf>
    <xf numFmtId="9" fontId="0" fillId="0" borderId="1" xfId="0" applyNumberFormat="1" applyBorder="1" applyAlignment="1">
      <alignment horizontal="center"/>
    </xf>
    <xf numFmtId="166" fontId="0" fillId="0" borderId="1" xfId="0" applyNumberFormat="1" applyBorder="1" applyAlignment="1">
      <alignment horizontal="center"/>
    </xf>
    <xf numFmtId="170" fontId="0" fillId="2" borderId="1" xfId="0" applyNumberFormat="1" applyFill="1" applyBorder="1" applyAlignment="1">
      <alignment horizontal="center"/>
    </xf>
    <xf numFmtId="165" fontId="0" fillId="2" borderId="1" xfId="0" applyNumberFormat="1" applyFill="1" applyBorder="1" applyAlignment="1">
      <alignment horizontal="center"/>
    </xf>
    <xf numFmtId="165" fontId="0" fillId="3" borderId="1" xfId="0" applyNumberFormat="1" applyFill="1" applyBorder="1" applyAlignment="1">
      <alignment horizontal="center"/>
    </xf>
    <xf numFmtId="9" fontId="0" fillId="0" borderId="70" xfId="0" applyNumberFormat="1" applyBorder="1" applyAlignment="1">
      <alignment horizontal="center"/>
    </xf>
    <xf numFmtId="0" fontId="0" fillId="0" borderId="70" xfId="0" applyBorder="1" applyAlignment="1">
      <alignment horizontal="center" wrapText="1"/>
    </xf>
    <xf numFmtId="166" fontId="0" fillId="0" borderId="70" xfId="0" applyNumberFormat="1" applyBorder="1" applyAlignment="1">
      <alignment horizontal="center"/>
    </xf>
    <xf numFmtId="170" fontId="0" fillId="2" borderId="70" xfId="0" applyNumberFormat="1" applyFill="1" applyBorder="1" applyAlignment="1">
      <alignment horizontal="center"/>
    </xf>
    <xf numFmtId="165" fontId="0" fillId="2" borderId="70" xfId="0" applyNumberFormat="1" applyFill="1" applyBorder="1" applyAlignment="1">
      <alignment horizontal="center"/>
    </xf>
    <xf numFmtId="165" fontId="0" fillId="3" borderId="70" xfId="0" applyNumberFormat="1" applyFill="1" applyBorder="1" applyAlignment="1">
      <alignment horizontal="center"/>
    </xf>
    <xf numFmtId="0" fontId="0" fillId="2" borderId="5" xfId="0" applyFill="1" applyBorder="1" applyAlignment="1">
      <alignment horizontal="center"/>
    </xf>
    <xf numFmtId="0" fontId="0" fillId="2" borderId="1" xfId="0" applyFill="1" applyBorder="1" applyAlignment="1">
      <alignment horizontal="center"/>
    </xf>
    <xf numFmtId="0" fontId="0" fillId="2" borderId="70" xfId="0" applyFill="1" applyBorder="1" applyAlignment="1">
      <alignment horizontal="center"/>
    </xf>
    <xf numFmtId="0" fontId="1" fillId="0" borderId="6" xfId="0" applyFont="1" applyBorder="1" applyAlignment="1">
      <alignment vertical="center" wrapText="1"/>
    </xf>
    <xf numFmtId="0" fontId="1" fillId="0" borderId="71" xfId="0" applyFont="1" applyBorder="1" applyAlignment="1">
      <alignment vertical="center" wrapText="1"/>
    </xf>
    <xf numFmtId="0" fontId="1" fillId="0" borderId="1" xfId="0" applyFont="1" applyBorder="1" applyAlignment="1">
      <alignment wrapText="1"/>
    </xf>
    <xf numFmtId="168" fontId="0" fillId="0" borderId="1" xfId="0" applyNumberFormat="1" applyBorder="1" applyAlignment="1">
      <alignment horizontal="center"/>
    </xf>
    <xf numFmtId="168" fontId="0" fillId="2" borderId="1" xfId="0" applyNumberFormat="1" applyFill="1" applyBorder="1" applyAlignment="1">
      <alignment horizontal="center"/>
    </xf>
    <xf numFmtId="0" fontId="0" fillId="0" borderId="45" xfId="0" applyBorder="1" applyAlignment="1">
      <alignment wrapText="1"/>
    </xf>
    <xf numFmtId="0" fontId="0" fillId="0" borderId="45" xfId="0" applyBorder="1" applyAlignment="1">
      <alignment vertical="top" wrapText="1"/>
    </xf>
    <xf numFmtId="0" fontId="23" fillId="0" borderId="45" xfId="0" applyFont="1" applyBorder="1" applyAlignment="1">
      <alignment horizontal="right" vertical="top" wrapText="1"/>
    </xf>
    <xf numFmtId="0" fontId="1" fillId="0" borderId="6" xfId="0" applyFont="1" applyBorder="1" applyAlignment="1">
      <alignment horizontal="center" wrapText="1"/>
    </xf>
    <xf numFmtId="0" fontId="2" fillId="0" borderId="0" xfId="0" applyFont="1" applyAlignment="1">
      <alignment horizontal="center" wrapText="1"/>
    </xf>
    <xf numFmtId="0" fontId="0" fillId="0" borderId="1" xfId="0" applyBorder="1" applyAlignment="1">
      <alignment horizontal="center" vertical="top" wrapText="1"/>
    </xf>
    <xf numFmtId="0" fontId="24" fillId="0" borderId="0" xfId="0" applyFont="1" applyAlignment="1">
      <alignment horizontal="center" wrapText="1"/>
    </xf>
    <xf numFmtId="0" fontId="25" fillId="0" borderId="1" xfId="0" applyFont="1" applyBorder="1" applyAlignment="1">
      <alignment horizontal="center" vertical="top" wrapText="1"/>
    </xf>
    <xf numFmtId="0" fontId="25" fillId="0" borderId="1" xfId="0" applyFont="1" applyBorder="1" applyAlignment="1">
      <alignment horizontal="center" wrapText="1"/>
    </xf>
    <xf numFmtId="0" fontId="26" fillId="2" borderId="0" xfId="0" applyFont="1" applyFill="1"/>
    <xf numFmtId="0" fontId="25" fillId="2" borderId="0" xfId="0" applyFont="1" applyFill="1"/>
    <xf numFmtId="0" fontId="27" fillId="0" borderId="0" xfId="0" applyFont="1"/>
    <xf numFmtId="0" fontId="1" fillId="0" borderId="76" xfId="0" applyFont="1" applyBorder="1" applyAlignment="1">
      <alignment horizontal="center"/>
    </xf>
    <xf numFmtId="0" fontId="25" fillId="0" borderId="0" xfId="0" applyFont="1"/>
    <xf numFmtId="0" fontId="1" fillId="0" borderId="77" xfId="0" applyFont="1" applyBorder="1" applyAlignment="1">
      <alignment horizontal="center"/>
    </xf>
    <xf numFmtId="0" fontId="0" fillId="0" borderId="76" xfId="0" applyBorder="1" applyAlignment="1">
      <alignment horizontal="center"/>
    </xf>
    <xf numFmtId="0" fontId="0" fillId="0" borderId="5" xfId="0" applyBorder="1" applyAlignment="1">
      <alignment horizontal="center"/>
    </xf>
    <xf numFmtId="0" fontId="1" fillId="0" borderId="5" xfId="0" applyFont="1" applyBorder="1" applyAlignment="1">
      <alignment horizontal="center"/>
    </xf>
    <xf numFmtId="165" fontId="0" fillId="0" borderId="45" xfId="0" applyNumberFormat="1" applyBorder="1" applyAlignment="1">
      <alignment horizontal="left"/>
    </xf>
    <xf numFmtId="0" fontId="0" fillId="0" borderId="1" xfId="0" applyBorder="1" applyAlignment="1">
      <alignment horizontal="center"/>
    </xf>
    <xf numFmtId="165" fontId="0" fillId="2" borderId="45" xfId="0" applyNumberFormat="1" applyFill="1" applyBorder="1" applyAlignment="1">
      <alignment horizontal="left"/>
    </xf>
    <xf numFmtId="166" fontId="0" fillId="2" borderId="1" xfId="0" applyNumberFormat="1" applyFill="1" applyBorder="1" applyAlignment="1">
      <alignment horizontal="center"/>
    </xf>
    <xf numFmtId="168" fontId="0" fillId="0" borderId="0" xfId="0" applyNumberFormat="1" applyAlignment="1">
      <alignment horizontal="center"/>
    </xf>
    <xf numFmtId="165" fontId="1" fillId="0" borderId="0" xfId="0" applyNumberFormat="1" applyFont="1" applyAlignment="1">
      <alignment horizontal="left"/>
    </xf>
    <xf numFmtId="165" fontId="22" fillId="0" borderId="1" xfId="0" applyNumberFormat="1" applyFont="1" applyBorder="1" applyAlignment="1">
      <alignment horizontal="center"/>
    </xf>
    <xf numFmtId="165" fontId="0" fillId="0" borderId="1" xfId="0" applyNumberFormat="1" applyBorder="1" applyAlignment="1">
      <alignment horizontal="center"/>
    </xf>
    <xf numFmtId="171" fontId="0" fillId="0" borderId="1" xfId="0" applyNumberFormat="1" applyBorder="1"/>
    <xf numFmtId="171" fontId="22" fillId="0" borderId="1" xfId="0" applyNumberFormat="1" applyFont="1" applyBorder="1"/>
    <xf numFmtId="165" fontId="0" fillId="0" borderId="1" xfId="0" applyNumberFormat="1" applyBorder="1"/>
    <xf numFmtId="165" fontId="0" fillId="2" borderId="1" xfId="0" applyNumberFormat="1" applyFill="1" applyBorder="1"/>
    <xf numFmtId="0" fontId="1" fillId="2" borderId="0" xfId="0" applyFont="1" applyFill="1"/>
    <xf numFmtId="0" fontId="0" fillId="2" borderId="0" xfId="0" applyFill="1"/>
    <xf numFmtId="0" fontId="0" fillId="0" borderId="1" xfId="0" applyBorder="1"/>
    <xf numFmtId="0" fontId="0" fillId="0" borderId="0" xfId="0" applyAlignment="1">
      <alignment horizontal="left"/>
    </xf>
    <xf numFmtId="0" fontId="1" fillId="0" borderId="0" xfId="0" applyFont="1" applyAlignment="1">
      <alignment horizontal="left"/>
    </xf>
    <xf numFmtId="172" fontId="0" fillId="0" borderId="1" xfId="0" applyNumberFormat="1" applyBorder="1"/>
    <xf numFmtId="2" fontId="0" fillId="0" borderId="1" xfId="0" applyNumberFormat="1" applyBorder="1" applyAlignment="1">
      <alignment horizontal="center"/>
    </xf>
    <xf numFmtId="2" fontId="0" fillId="2" borderId="1" xfId="0" applyNumberFormat="1" applyFill="1" applyBorder="1" applyAlignment="1">
      <alignment horizontal="center"/>
    </xf>
    <xf numFmtId="3" fontId="5" fillId="4" borderId="45" xfId="0" applyNumberFormat="1" applyFont="1" applyFill="1" applyBorder="1" applyAlignment="1">
      <alignment horizontal="center"/>
    </xf>
    <xf numFmtId="3" fontId="5" fillId="4" borderId="46" xfId="0" applyNumberFormat="1" applyFont="1" applyFill="1" applyBorder="1" applyAlignment="1">
      <alignment horizontal="center"/>
    </xf>
    <xf numFmtId="3" fontId="5" fillId="4" borderId="30" xfId="0" applyNumberFormat="1" applyFont="1" applyFill="1" applyBorder="1" applyAlignment="1">
      <alignment horizontal="center"/>
    </xf>
    <xf numFmtId="0" fontId="1" fillId="0" borderId="46" xfId="0" applyFont="1" applyBorder="1" applyAlignment="1">
      <alignment wrapText="1"/>
    </xf>
    <xf numFmtId="0" fontId="1" fillId="0" borderId="76" xfId="0" applyFont="1" applyBorder="1"/>
    <xf numFmtId="0" fontId="0" fillId="0" borderId="5" xfId="0" applyBorder="1"/>
    <xf numFmtId="2" fontId="0" fillId="0" borderId="0" xfId="0" applyNumberFormat="1" applyAlignment="1">
      <alignment horizontal="center"/>
    </xf>
    <xf numFmtId="173" fontId="0" fillId="0" borderId="1" xfId="0" applyNumberFormat="1" applyBorder="1" applyAlignment="1">
      <alignment horizontal="center"/>
    </xf>
    <xf numFmtId="0" fontId="0" fillId="2" borderId="1" xfId="0" applyFill="1" applyBorder="1"/>
    <xf numFmtId="173" fontId="0" fillId="2" borderId="1" xfId="0" applyNumberFormat="1" applyFill="1" applyBorder="1" applyAlignment="1">
      <alignment horizontal="center"/>
    </xf>
    <xf numFmtId="172" fontId="0" fillId="2" borderId="1" xfId="0" applyNumberFormat="1" applyFill="1" applyBorder="1" applyAlignment="1">
      <alignment horizontal="center"/>
    </xf>
    <xf numFmtId="172" fontId="0" fillId="0" borderId="1" xfId="0" applyNumberFormat="1" applyBorder="1" applyAlignment="1">
      <alignment horizontal="center"/>
    </xf>
    <xf numFmtId="0" fontId="28" fillId="0" borderId="1" xfId="0" applyFont="1" applyBorder="1" applyAlignment="1">
      <alignment horizontal="center" vertical="top" wrapText="1"/>
    </xf>
    <xf numFmtId="0" fontId="4" fillId="0" borderId="1" xfId="0" applyFont="1" applyBorder="1" applyAlignment="1">
      <alignment horizontal="center" vertical="top" wrapText="1"/>
    </xf>
    <xf numFmtId="0" fontId="5" fillId="2" borderId="5" xfId="0" applyFont="1" applyFill="1" applyBorder="1" applyAlignment="1">
      <alignment horizontal="center" vertical="top" wrapText="1"/>
    </xf>
    <xf numFmtId="0" fontId="1" fillId="2" borderId="75" xfId="0" applyFont="1" applyFill="1" applyBorder="1" applyAlignment="1">
      <alignment horizontal="center" wrapText="1"/>
    </xf>
    <xf numFmtId="172" fontId="0" fillId="2" borderId="1" xfId="0" applyNumberFormat="1" applyFill="1" applyBorder="1"/>
    <xf numFmtId="0" fontId="1" fillId="0" borderId="82" xfId="0" applyFont="1" applyBorder="1" applyAlignment="1">
      <alignment wrapText="1"/>
    </xf>
    <xf numFmtId="0" fontId="1" fillId="0" borderId="76" xfId="0" applyFont="1" applyBorder="1" applyAlignment="1">
      <alignment wrapText="1"/>
    </xf>
    <xf numFmtId="0" fontId="0" fillId="0" borderId="1" xfId="0" applyBorder="1" applyAlignment="1">
      <alignment wrapText="1"/>
    </xf>
    <xf numFmtId="3" fontId="5" fillId="4" borderId="45" xfId="0" applyNumberFormat="1" applyFont="1" applyFill="1" applyBorder="1" applyAlignment="1">
      <alignment horizontal="center"/>
    </xf>
    <xf numFmtId="3" fontId="5" fillId="4" borderId="46" xfId="0" applyNumberFormat="1" applyFont="1" applyFill="1" applyBorder="1" applyAlignment="1">
      <alignment horizontal="center"/>
    </xf>
    <xf numFmtId="3" fontId="5" fillId="0" borderId="45" xfId="0" applyNumberFormat="1" applyFont="1" applyBorder="1" applyAlignment="1">
      <alignment horizontal="center"/>
    </xf>
    <xf numFmtId="3" fontId="5" fillId="0" borderId="46" xfId="0" applyNumberFormat="1" applyFont="1" applyBorder="1" applyAlignment="1">
      <alignment horizontal="center"/>
    </xf>
    <xf numFmtId="0" fontId="5" fillId="4" borderId="45" xfId="0" applyFont="1" applyFill="1" applyBorder="1" applyAlignment="1">
      <alignment horizontal="center"/>
    </xf>
    <xf numFmtId="0" fontId="5" fillId="4" borderId="46" xfId="0" applyFont="1" applyFill="1" applyBorder="1" applyAlignment="1">
      <alignment horizontal="center"/>
    </xf>
    <xf numFmtId="0" fontId="1" fillId="4" borderId="45" xfId="0" applyFont="1" applyFill="1" applyBorder="1" applyAlignment="1">
      <alignment horizontal="center"/>
    </xf>
    <xf numFmtId="0" fontId="1" fillId="4" borderId="46" xfId="0" applyFont="1" applyFill="1" applyBorder="1" applyAlignment="1">
      <alignment horizontal="center"/>
    </xf>
    <xf numFmtId="0" fontId="1" fillId="4" borderId="30" xfId="0" applyFont="1" applyFill="1" applyBorder="1" applyAlignment="1">
      <alignment horizontal="center"/>
    </xf>
    <xf numFmtId="0" fontId="1" fillId="0" borderId="0" xfId="0" applyFont="1" applyAlignment="1">
      <alignment horizontal="center" vertical="center" wrapText="1"/>
    </xf>
    <xf numFmtId="0" fontId="1" fillId="0" borderId="78" xfId="0" applyFont="1" applyBorder="1" applyAlignment="1">
      <alignment horizontal="center" vertical="center" wrapText="1"/>
    </xf>
    <xf numFmtId="0" fontId="1" fillId="0" borderId="72" xfId="0" applyFont="1" applyBorder="1" applyAlignment="1">
      <alignment horizontal="center"/>
    </xf>
    <xf numFmtId="0" fontId="1" fillId="0" borderId="73" xfId="0" applyFont="1" applyBorder="1" applyAlignment="1">
      <alignment horizontal="center"/>
    </xf>
    <xf numFmtId="0" fontId="1" fillId="0" borderId="74" xfId="0" applyFont="1" applyBorder="1" applyAlignment="1">
      <alignment horizontal="center"/>
    </xf>
    <xf numFmtId="0" fontId="1" fillId="0" borderId="79" xfId="0" applyFont="1" applyBorder="1" applyAlignment="1">
      <alignment horizontal="center"/>
    </xf>
    <xf numFmtId="0" fontId="1" fillId="0" borderId="80" xfId="0" applyFont="1" applyBorder="1" applyAlignment="1">
      <alignment horizontal="center"/>
    </xf>
    <xf numFmtId="0" fontId="1" fillId="0" borderId="81" xfId="0" applyFont="1" applyBorder="1" applyAlignment="1">
      <alignment horizontal="center"/>
    </xf>
    <xf numFmtId="0" fontId="18" fillId="0" borderId="0" xfId="0" applyFont="1" applyAlignment="1">
      <alignment horizontal="left" vertical="top"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45" xfId="0" applyFont="1" applyBorder="1" applyAlignment="1">
      <alignment horizontal="center" wrapText="1"/>
    </xf>
    <xf numFmtId="0" fontId="1" fillId="0" borderId="30" xfId="0" applyFont="1" applyBorder="1" applyAlignment="1">
      <alignment horizontal="center" wrapText="1"/>
    </xf>
    <xf numFmtId="0" fontId="1" fillId="0" borderId="46" xfId="0" applyFont="1" applyBorder="1" applyAlignment="1">
      <alignment horizontal="center" wrapText="1"/>
    </xf>
  </cellXfs>
  <cellStyles count="2">
    <cellStyle name="Normal" xfId="0" builtinId="0"/>
    <cellStyle name="Percent" xfId="1" builtinId="5"/>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0</xdr:colOff>
      <xdr:row>9</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14" name="TextBox 713">
          <a:extLst>
            <a:ext uri="{FF2B5EF4-FFF2-40B4-BE49-F238E27FC236}">
              <a16:creationId xmlns:a16="http://schemas.microsoft.com/office/drawing/2014/main" id="{14BDA8C3-CBB3-487C-8069-8E88D037CF7A}"/>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15" name="TextBox 714">
          <a:extLst>
            <a:ext uri="{FF2B5EF4-FFF2-40B4-BE49-F238E27FC236}">
              <a16:creationId xmlns:a16="http://schemas.microsoft.com/office/drawing/2014/main" id="{EFEF3F2D-5534-48DE-B49E-3A44FF1CD46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16" name="TextBox 715">
          <a:extLst>
            <a:ext uri="{FF2B5EF4-FFF2-40B4-BE49-F238E27FC236}">
              <a16:creationId xmlns:a16="http://schemas.microsoft.com/office/drawing/2014/main" id="{F5B689EF-DF99-4BC5-AD1F-56F547CF314B}"/>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17" name="TextBox 716">
          <a:extLst>
            <a:ext uri="{FF2B5EF4-FFF2-40B4-BE49-F238E27FC236}">
              <a16:creationId xmlns:a16="http://schemas.microsoft.com/office/drawing/2014/main" id="{237617EF-1E50-4AB8-8CE3-CA9D77D7ABE0}"/>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718" name="TextBox 717">
          <a:extLst>
            <a:ext uri="{FF2B5EF4-FFF2-40B4-BE49-F238E27FC236}">
              <a16:creationId xmlns:a16="http://schemas.microsoft.com/office/drawing/2014/main" id="{47268A8F-EA98-4552-BEED-E17AFBCDF56D}"/>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19" name="TextBox 718">
          <a:extLst>
            <a:ext uri="{FF2B5EF4-FFF2-40B4-BE49-F238E27FC236}">
              <a16:creationId xmlns:a16="http://schemas.microsoft.com/office/drawing/2014/main" id="{0C19EBAF-DA7E-451D-9A07-86839DDDE1BC}"/>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20" name="TextBox 719">
          <a:extLst>
            <a:ext uri="{FF2B5EF4-FFF2-40B4-BE49-F238E27FC236}">
              <a16:creationId xmlns:a16="http://schemas.microsoft.com/office/drawing/2014/main" id="{C9A45C4B-5AF5-42CC-8008-541C8001BBAB}"/>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21" name="TextBox 720">
          <a:extLst>
            <a:ext uri="{FF2B5EF4-FFF2-40B4-BE49-F238E27FC236}">
              <a16:creationId xmlns:a16="http://schemas.microsoft.com/office/drawing/2014/main" id="{906D04B3-E4AB-48AF-8359-CD2C4A270298}"/>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22" name="TextBox 721">
          <a:extLst>
            <a:ext uri="{FF2B5EF4-FFF2-40B4-BE49-F238E27FC236}">
              <a16:creationId xmlns:a16="http://schemas.microsoft.com/office/drawing/2014/main" id="{90D7A0B7-C155-4D61-B843-AD1CC81D18E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3" name="TextBox 722">
          <a:extLst>
            <a:ext uri="{FF2B5EF4-FFF2-40B4-BE49-F238E27FC236}">
              <a16:creationId xmlns:a16="http://schemas.microsoft.com/office/drawing/2014/main" id="{EA55BE7B-9885-460D-85B7-F194BD7251DE}"/>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4" name="TextBox 723">
          <a:extLst>
            <a:ext uri="{FF2B5EF4-FFF2-40B4-BE49-F238E27FC236}">
              <a16:creationId xmlns:a16="http://schemas.microsoft.com/office/drawing/2014/main" id="{D032D695-3338-4274-A8A1-0CD437873E0E}"/>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25" name="TextBox 724">
          <a:extLst>
            <a:ext uri="{FF2B5EF4-FFF2-40B4-BE49-F238E27FC236}">
              <a16:creationId xmlns:a16="http://schemas.microsoft.com/office/drawing/2014/main" id="{BDDE5997-ADAC-4E2E-99DC-A92527BAC7F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26" name="TextBox 725">
          <a:extLst>
            <a:ext uri="{FF2B5EF4-FFF2-40B4-BE49-F238E27FC236}">
              <a16:creationId xmlns:a16="http://schemas.microsoft.com/office/drawing/2014/main" id="{F8282687-3CC4-453D-AD55-92217A50691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7" name="TextBox 726">
          <a:extLst>
            <a:ext uri="{FF2B5EF4-FFF2-40B4-BE49-F238E27FC236}">
              <a16:creationId xmlns:a16="http://schemas.microsoft.com/office/drawing/2014/main" id="{2C7B2C6D-ECF6-4490-A70E-9E0E76B1561A}"/>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28" name="TextBox 727">
          <a:extLst>
            <a:ext uri="{FF2B5EF4-FFF2-40B4-BE49-F238E27FC236}">
              <a16:creationId xmlns:a16="http://schemas.microsoft.com/office/drawing/2014/main" id="{F188CC27-4673-48A0-8D12-A14898683493}"/>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29" name="TextBox 728">
          <a:extLst>
            <a:ext uri="{FF2B5EF4-FFF2-40B4-BE49-F238E27FC236}">
              <a16:creationId xmlns:a16="http://schemas.microsoft.com/office/drawing/2014/main" id="{6244D0F7-1CD0-4117-BE94-9065919F9A6D}"/>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0" name="TextBox 729">
          <a:extLst>
            <a:ext uri="{FF2B5EF4-FFF2-40B4-BE49-F238E27FC236}">
              <a16:creationId xmlns:a16="http://schemas.microsoft.com/office/drawing/2014/main" id="{3D6CDB3B-74DC-4878-822C-633EFD3F014A}"/>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1" name="TextBox 730">
          <a:extLst>
            <a:ext uri="{FF2B5EF4-FFF2-40B4-BE49-F238E27FC236}">
              <a16:creationId xmlns:a16="http://schemas.microsoft.com/office/drawing/2014/main" id="{90781CA0-BD0B-4206-B794-2AD955775F58}"/>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2" name="TextBox 731">
          <a:extLst>
            <a:ext uri="{FF2B5EF4-FFF2-40B4-BE49-F238E27FC236}">
              <a16:creationId xmlns:a16="http://schemas.microsoft.com/office/drawing/2014/main" id="{69228E70-41A5-49F5-90F0-DDBA344F715C}"/>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3" name="TextBox 732">
          <a:extLst>
            <a:ext uri="{FF2B5EF4-FFF2-40B4-BE49-F238E27FC236}">
              <a16:creationId xmlns:a16="http://schemas.microsoft.com/office/drawing/2014/main" id="{814C484B-5C1A-4375-A251-AC1C872074BB}"/>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4" name="TextBox 733">
          <a:extLst>
            <a:ext uri="{FF2B5EF4-FFF2-40B4-BE49-F238E27FC236}">
              <a16:creationId xmlns:a16="http://schemas.microsoft.com/office/drawing/2014/main" id="{A9215C1D-55C0-4D04-AE83-55B7D663E347}"/>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35" name="TextBox 734">
          <a:extLst>
            <a:ext uri="{FF2B5EF4-FFF2-40B4-BE49-F238E27FC236}">
              <a16:creationId xmlns:a16="http://schemas.microsoft.com/office/drawing/2014/main" id="{45F3DCE2-FA6B-4632-9A7A-D7A361CEE61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736" name="TextBox 735">
          <a:extLst>
            <a:ext uri="{FF2B5EF4-FFF2-40B4-BE49-F238E27FC236}">
              <a16:creationId xmlns:a16="http://schemas.microsoft.com/office/drawing/2014/main" id="{24299B3B-8A24-4608-9809-78EE2967D6DF}"/>
            </a:ext>
          </a:extLst>
        </xdr:cNvPr>
        <xdr:cNvSpPr txBox="1"/>
      </xdr:nvSpPr>
      <xdr:spPr>
        <a:xfrm>
          <a:off x="5362575" y="192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737" name="TextBox 736">
          <a:extLst>
            <a:ext uri="{FF2B5EF4-FFF2-40B4-BE49-F238E27FC236}">
              <a16:creationId xmlns:a16="http://schemas.microsoft.com/office/drawing/2014/main" id="{5D230D3D-DE52-480D-A170-BD118F849D0B}"/>
            </a:ext>
          </a:extLst>
        </xdr:cNvPr>
        <xdr:cNvSpPr txBox="1"/>
      </xdr:nvSpPr>
      <xdr:spPr>
        <a:xfrm>
          <a:off x="5362575" y="2084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38" name="TextBox 737">
          <a:extLst>
            <a:ext uri="{FF2B5EF4-FFF2-40B4-BE49-F238E27FC236}">
              <a16:creationId xmlns:a16="http://schemas.microsoft.com/office/drawing/2014/main" id="{8CF7F4B0-E58B-4BC9-9D9D-70A93809D735}"/>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39" name="TextBox 738">
          <a:extLst>
            <a:ext uri="{FF2B5EF4-FFF2-40B4-BE49-F238E27FC236}">
              <a16:creationId xmlns:a16="http://schemas.microsoft.com/office/drawing/2014/main" id="{9FDCD203-5105-4476-9C65-DE9B219147B8}"/>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40" name="TextBox 739">
          <a:extLst>
            <a:ext uri="{FF2B5EF4-FFF2-40B4-BE49-F238E27FC236}">
              <a16:creationId xmlns:a16="http://schemas.microsoft.com/office/drawing/2014/main" id="{77AE86AA-95AA-42EE-87C5-D42B8A49F9C1}"/>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41" name="TextBox 740">
          <a:extLst>
            <a:ext uri="{FF2B5EF4-FFF2-40B4-BE49-F238E27FC236}">
              <a16:creationId xmlns:a16="http://schemas.microsoft.com/office/drawing/2014/main" id="{343918C5-40BB-41AD-8A72-A94F0197FEFA}"/>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845" name="TextBox 4844">
          <a:extLst>
            <a:ext uri="{FF2B5EF4-FFF2-40B4-BE49-F238E27FC236}">
              <a16:creationId xmlns:a16="http://schemas.microsoft.com/office/drawing/2014/main" id="{F55C9177-0710-4B29-9AEC-AC7D0134E024}"/>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846" name="TextBox 4845">
          <a:extLst>
            <a:ext uri="{FF2B5EF4-FFF2-40B4-BE49-F238E27FC236}">
              <a16:creationId xmlns:a16="http://schemas.microsoft.com/office/drawing/2014/main" id="{B14FD8B7-55BA-4CF2-AD1C-12B89E113076}"/>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847" name="TextBox 4846">
          <a:extLst>
            <a:ext uri="{FF2B5EF4-FFF2-40B4-BE49-F238E27FC236}">
              <a16:creationId xmlns:a16="http://schemas.microsoft.com/office/drawing/2014/main" id="{FAC9CD41-9660-4EB2-AA4E-2C5EF233CB35}"/>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48" name="TextBox 4847">
          <a:extLst>
            <a:ext uri="{FF2B5EF4-FFF2-40B4-BE49-F238E27FC236}">
              <a16:creationId xmlns:a16="http://schemas.microsoft.com/office/drawing/2014/main" id="{94CA0F15-75F2-4112-829C-3695D129B929}"/>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49" name="TextBox 4848">
          <a:extLst>
            <a:ext uri="{FF2B5EF4-FFF2-40B4-BE49-F238E27FC236}">
              <a16:creationId xmlns:a16="http://schemas.microsoft.com/office/drawing/2014/main" id="{6F56CD95-0F04-4186-A736-A3CF6C94A135}"/>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50" name="TextBox 4849">
          <a:extLst>
            <a:ext uri="{FF2B5EF4-FFF2-40B4-BE49-F238E27FC236}">
              <a16:creationId xmlns:a16="http://schemas.microsoft.com/office/drawing/2014/main" id="{CA00AC47-1F5F-4CE4-8186-9834DE6C3B28}"/>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51" name="TextBox 4850">
          <a:extLst>
            <a:ext uri="{FF2B5EF4-FFF2-40B4-BE49-F238E27FC236}">
              <a16:creationId xmlns:a16="http://schemas.microsoft.com/office/drawing/2014/main" id="{EBB33CF0-02E6-4D43-8C6C-0524E027FAC7}"/>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52" name="TextBox 4851">
          <a:extLst>
            <a:ext uri="{FF2B5EF4-FFF2-40B4-BE49-F238E27FC236}">
              <a16:creationId xmlns:a16="http://schemas.microsoft.com/office/drawing/2014/main" id="{31E79E2D-8755-4457-BAB3-0E3F98C4EF75}"/>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53" name="TextBox 4852">
          <a:extLst>
            <a:ext uri="{FF2B5EF4-FFF2-40B4-BE49-F238E27FC236}">
              <a16:creationId xmlns:a16="http://schemas.microsoft.com/office/drawing/2014/main" id="{984DCC9C-0222-4CFF-A410-14867471E630}"/>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54" name="TextBox 4853">
          <a:extLst>
            <a:ext uri="{FF2B5EF4-FFF2-40B4-BE49-F238E27FC236}">
              <a16:creationId xmlns:a16="http://schemas.microsoft.com/office/drawing/2014/main" id="{1D3C2599-CD4B-4725-B6AB-76E98E63D413}"/>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55" name="TextBox 4854">
          <a:extLst>
            <a:ext uri="{FF2B5EF4-FFF2-40B4-BE49-F238E27FC236}">
              <a16:creationId xmlns:a16="http://schemas.microsoft.com/office/drawing/2014/main" id="{3749C497-3A03-4113-AEB0-23F91668973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56" name="TextBox 4855">
          <a:extLst>
            <a:ext uri="{FF2B5EF4-FFF2-40B4-BE49-F238E27FC236}">
              <a16:creationId xmlns:a16="http://schemas.microsoft.com/office/drawing/2014/main" id="{EE67E61E-DE4E-475C-BBEA-469974711C4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57" name="TextBox 4856">
          <a:extLst>
            <a:ext uri="{FF2B5EF4-FFF2-40B4-BE49-F238E27FC236}">
              <a16:creationId xmlns:a16="http://schemas.microsoft.com/office/drawing/2014/main" id="{A5788390-B357-46AE-B131-FE94A195632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58" name="TextBox 4857">
          <a:extLst>
            <a:ext uri="{FF2B5EF4-FFF2-40B4-BE49-F238E27FC236}">
              <a16:creationId xmlns:a16="http://schemas.microsoft.com/office/drawing/2014/main" id="{36A195DF-7E4B-43C7-AA52-F331FB48F5F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59" name="TextBox 4858">
          <a:extLst>
            <a:ext uri="{FF2B5EF4-FFF2-40B4-BE49-F238E27FC236}">
              <a16:creationId xmlns:a16="http://schemas.microsoft.com/office/drawing/2014/main" id="{ED6D6B84-9A06-4D2E-9265-76228E4F3A5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0" name="TextBox 4859">
          <a:extLst>
            <a:ext uri="{FF2B5EF4-FFF2-40B4-BE49-F238E27FC236}">
              <a16:creationId xmlns:a16="http://schemas.microsoft.com/office/drawing/2014/main" id="{ED6340A5-98A3-4CD1-B7B2-1C6464CA845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1" name="TextBox 4860">
          <a:extLst>
            <a:ext uri="{FF2B5EF4-FFF2-40B4-BE49-F238E27FC236}">
              <a16:creationId xmlns:a16="http://schemas.microsoft.com/office/drawing/2014/main" id="{37BAA8A6-EFA5-4D2A-93AF-983820C066D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62" name="TextBox 4861">
          <a:extLst>
            <a:ext uri="{FF2B5EF4-FFF2-40B4-BE49-F238E27FC236}">
              <a16:creationId xmlns:a16="http://schemas.microsoft.com/office/drawing/2014/main" id="{EACF8284-BEEF-46D6-A8DE-C326C0A5C2A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63" name="TextBox 4862">
          <a:extLst>
            <a:ext uri="{FF2B5EF4-FFF2-40B4-BE49-F238E27FC236}">
              <a16:creationId xmlns:a16="http://schemas.microsoft.com/office/drawing/2014/main" id="{8950739D-4C17-467F-9D74-881E95775C5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64" name="TextBox 4863">
          <a:extLst>
            <a:ext uri="{FF2B5EF4-FFF2-40B4-BE49-F238E27FC236}">
              <a16:creationId xmlns:a16="http://schemas.microsoft.com/office/drawing/2014/main" id="{B75921F5-306C-40D2-BE01-1EEF4D8292F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65" name="TextBox 4864">
          <a:extLst>
            <a:ext uri="{FF2B5EF4-FFF2-40B4-BE49-F238E27FC236}">
              <a16:creationId xmlns:a16="http://schemas.microsoft.com/office/drawing/2014/main" id="{EA5C4B7F-2A26-4256-A4E6-67D1D331C3D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66" name="TextBox 4865">
          <a:extLst>
            <a:ext uri="{FF2B5EF4-FFF2-40B4-BE49-F238E27FC236}">
              <a16:creationId xmlns:a16="http://schemas.microsoft.com/office/drawing/2014/main" id="{E5456F4B-EFD4-48DA-AD1B-B0DBEDCEB53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67" name="TextBox 4866">
          <a:extLst>
            <a:ext uri="{FF2B5EF4-FFF2-40B4-BE49-F238E27FC236}">
              <a16:creationId xmlns:a16="http://schemas.microsoft.com/office/drawing/2014/main" id="{FF2ED238-DC16-408E-9221-D16140577FB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8" name="TextBox 4867">
          <a:extLst>
            <a:ext uri="{FF2B5EF4-FFF2-40B4-BE49-F238E27FC236}">
              <a16:creationId xmlns:a16="http://schemas.microsoft.com/office/drawing/2014/main" id="{458002C6-3865-4652-8693-B37869ED085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69" name="TextBox 4868">
          <a:extLst>
            <a:ext uri="{FF2B5EF4-FFF2-40B4-BE49-F238E27FC236}">
              <a16:creationId xmlns:a16="http://schemas.microsoft.com/office/drawing/2014/main" id="{5FD064E8-D30D-41F2-820F-1D761EAAFDF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4870" name="TextBox 4869">
          <a:extLst>
            <a:ext uri="{FF2B5EF4-FFF2-40B4-BE49-F238E27FC236}">
              <a16:creationId xmlns:a16="http://schemas.microsoft.com/office/drawing/2014/main" id="{5834D046-B0E1-4302-BCCB-EBF7C29C2759}"/>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871" name="TextBox 4870">
          <a:extLst>
            <a:ext uri="{FF2B5EF4-FFF2-40B4-BE49-F238E27FC236}">
              <a16:creationId xmlns:a16="http://schemas.microsoft.com/office/drawing/2014/main" id="{CBF286A2-546D-47B0-950D-F436538E8D50}"/>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872" name="TextBox 4871">
          <a:extLst>
            <a:ext uri="{FF2B5EF4-FFF2-40B4-BE49-F238E27FC236}">
              <a16:creationId xmlns:a16="http://schemas.microsoft.com/office/drawing/2014/main" id="{7D51727F-FFC2-4345-B1A6-A0270A52BE3F}"/>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873" name="TextBox 4872">
          <a:extLst>
            <a:ext uri="{FF2B5EF4-FFF2-40B4-BE49-F238E27FC236}">
              <a16:creationId xmlns:a16="http://schemas.microsoft.com/office/drawing/2014/main" id="{D8CACBA2-70FA-406E-9067-7305DD7A378B}"/>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74" name="TextBox 4873">
          <a:extLst>
            <a:ext uri="{FF2B5EF4-FFF2-40B4-BE49-F238E27FC236}">
              <a16:creationId xmlns:a16="http://schemas.microsoft.com/office/drawing/2014/main" id="{9D61AC07-5216-4D02-9C5D-BD6E0879375C}"/>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875" name="TextBox 4874">
          <a:extLst>
            <a:ext uri="{FF2B5EF4-FFF2-40B4-BE49-F238E27FC236}">
              <a16:creationId xmlns:a16="http://schemas.microsoft.com/office/drawing/2014/main" id="{10D0B7EC-D22B-472A-88CA-A49EBDB75FE8}"/>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76" name="TextBox 4875">
          <a:extLst>
            <a:ext uri="{FF2B5EF4-FFF2-40B4-BE49-F238E27FC236}">
              <a16:creationId xmlns:a16="http://schemas.microsoft.com/office/drawing/2014/main" id="{B6D0C9FE-1A27-436A-8F82-D0A46FFD0DED}"/>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877" name="TextBox 4876">
          <a:extLst>
            <a:ext uri="{FF2B5EF4-FFF2-40B4-BE49-F238E27FC236}">
              <a16:creationId xmlns:a16="http://schemas.microsoft.com/office/drawing/2014/main" id="{42C65D42-23DA-4932-8BAB-9734B501E771}"/>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78" name="TextBox 4877">
          <a:extLst>
            <a:ext uri="{FF2B5EF4-FFF2-40B4-BE49-F238E27FC236}">
              <a16:creationId xmlns:a16="http://schemas.microsoft.com/office/drawing/2014/main" id="{F1FADD7C-F430-4966-AD18-6F4443A133B0}"/>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879" name="TextBox 4878">
          <a:extLst>
            <a:ext uri="{FF2B5EF4-FFF2-40B4-BE49-F238E27FC236}">
              <a16:creationId xmlns:a16="http://schemas.microsoft.com/office/drawing/2014/main" id="{25AE0469-9ABC-4BFE-9CD1-C4D80006350F}"/>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80" name="TextBox 4879">
          <a:extLst>
            <a:ext uri="{FF2B5EF4-FFF2-40B4-BE49-F238E27FC236}">
              <a16:creationId xmlns:a16="http://schemas.microsoft.com/office/drawing/2014/main" id="{03F9BC3E-6D6B-44B0-BB7E-FA4CAC61705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881" name="TextBox 4880">
          <a:extLst>
            <a:ext uri="{FF2B5EF4-FFF2-40B4-BE49-F238E27FC236}">
              <a16:creationId xmlns:a16="http://schemas.microsoft.com/office/drawing/2014/main" id="{59320775-8E99-4724-B444-2D8BF80FD96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82" name="TextBox 4881">
          <a:extLst>
            <a:ext uri="{FF2B5EF4-FFF2-40B4-BE49-F238E27FC236}">
              <a16:creationId xmlns:a16="http://schemas.microsoft.com/office/drawing/2014/main" id="{50B1C195-6715-48B3-9D44-A5040EEE9EC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883" name="TextBox 4882">
          <a:extLst>
            <a:ext uri="{FF2B5EF4-FFF2-40B4-BE49-F238E27FC236}">
              <a16:creationId xmlns:a16="http://schemas.microsoft.com/office/drawing/2014/main" id="{BCD38038-29C8-48D4-B5F7-3880CFE3389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84" name="TextBox 4883">
          <a:extLst>
            <a:ext uri="{FF2B5EF4-FFF2-40B4-BE49-F238E27FC236}">
              <a16:creationId xmlns:a16="http://schemas.microsoft.com/office/drawing/2014/main" id="{5C2659C3-80C4-47E3-B3C9-246DB52DE26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85" name="TextBox 4884">
          <a:extLst>
            <a:ext uri="{FF2B5EF4-FFF2-40B4-BE49-F238E27FC236}">
              <a16:creationId xmlns:a16="http://schemas.microsoft.com/office/drawing/2014/main" id="{E8ED3968-B63E-44B4-BD1D-83887246A82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86" name="TextBox 4885">
          <a:extLst>
            <a:ext uri="{FF2B5EF4-FFF2-40B4-BE49-F238E27FC236}">
              <a16:creationId xmlns:a16="http://schemas.microsoft.com/office/drawing/2014/main" id="{AEEA770B-F513-4513-8553-CC577901D45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87" name="TextBox 4886">
          <a:extLst>
            <a:ext uri="{FF2B5EF4-FFF2-40B4-BE49-F238E27FC236}">
              <a16:creationId xmlns:a16="http://schemas.microsoft.com/office/drawing/2014/main" id="{5A342CD5-2FA2-4B63-933C-17EF2CB654A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88" name="TextBox 4887">
          <a:extLst>
            <a:ext uri="{FF2B5EF4-FFF2-40B4-BE49-F238E27FC236}">
              <a16:creationId xmlns:a16="http://schemas.microsoft.com/office/drawing/2014/main" id="{CDEE9C45-C015-4C94-8566-427A42E2B30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89" name="TextBox 4888">
          <a:extLst>
            <a:ext uri="{FF2B5EF4-FFF2-40B4-BE49-F238E27FC236}">
              <a16:creationId xmlns:a16="http://schemas.microsoft.com/office/drawing/2014/main" id="{F61CF64F-591D-4B98-ABB4-318BFB733C6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0" name="TextBox 4889">
          <a:extLst>
            <a:ext uri="{FF2B5EF4-FFF2-40B4-BE49-F238E27FC236}">
              <a16:creationId xmlns:a16="http://schemas.microsoft.com/office/drawing/2014/main" id="{172A05DC-7249-43A8-9DEC-7B6BA60079E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1" name="TextBox 4890">
          <a:extLst>
            <a:ext uri="{FF2B5EF4-FFF2-40B4-BE49-F238E27FC236}">
              <a16:creationId xmlns:a16="http://schemas.microsoft.com/office/drawing/2014/main" id="{9F8B58E8-3A9F-40BD-8FD3-D2FB95A8CA1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92" name="TextBox 4891">
          <a:extLst>
            <a:ext uri="{FF2B5EF4-FFF2-40B4-BE49-F238E27FC236}">
              <a16:creationId xmlns:a16="http://schemas.microsoft.com/office/drawing/2014/main" id="{1585E484-A978-40B0-90B9-EC8F6E6B135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893" name="TextBox 4892">
          <a:extLst>
            <a:ext uri="{FF2B5EF4-FFF2-40B4-BE49-F238E27FC236}">
              <a16:creationId xmlns:a16="http://schemas.microsoft.com/office/drawing/2014/main" id="{32E43082-05C0-413F-A45C-15E3933981B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94" name="TextBox 4893">
          <a:extLst>
            <a:ext uri="{FF2B5EF4-FFF2-40B4-BE49-F238E27FC236}">
              <a16:creationId xmlns:a16="http://schemas.microsoft.com/office/drawing/2014/main" id="{6C742F25-2AB2-438C-9C7A-B6338CE56B3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895" name="TextBox 4894">
          <a:extLst>
            <a:ext uri="{FF2B5EF4-FFF2-40B4-BE49-F238E27FC236}">
              <a16:creationId xmlns:a16="http://schemas.microsoft.com/office/drawing/2014/main" id="{F7FDA7FA-1627-4199-8DE5-CE74FEA0D08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96" name="TextBox 4895">
          <a:extLst>
            <a:ext uri="{FF2B5EF4-FFF2-40B4-BE49-F238E27FC236}">
              <a16:creationId xmlns:a16="http://schemas.microsoft.com/office/drawing/2014/main" id="{948CFCE7-FA10-448C-88DB-355A55A3E5C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897" name="TextBox 4896">
          <a:extLst>
            <a:ext uri="{FF2B5EF4-FFF2-40B4-BE49-F238E27FC236}">
              <a16:creationId xmlns:a16="http://schemas.microsoft.com/office/drawing/2014/main" id="{769333E3-2A79-41B1-A7B6-D6A6C8150E4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8" name="TextBox 4897">
          <a:extLst>
            <a:ext uri="{FF2B5EF4-FFF2-40B4-BE49-F238E27FC236}">
              <a16:creationId xmlns:a16="http://schemas.microsoft.com/office/drawing/2014/main" id="{B4944471-CE8A-4B7A-8A3C-05C89B4E50C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899" name="TextBox 4898">
          <a:extLst>
            <a:ext uri="{FF2B5EF4-FFF2-40B4-BE49-F238E27FC236}">
              <a16:creationId xmlns:a16="http://schemas.microsoft.com/office/drawing/2014/main" id="{BE77677B-3ECB-49F2-9E21-3E5C0056685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00" name="TextBox 4899">
          <a:extLst>
            <a:ext uri="{FF2B5EF4-FFF2-40B4-BE49-F238E27FC236}">
              <a16:creationId xmlns:a16="http://schemas.microsoft.com/office/drawing/2014/main" id="{94F6516F-171C-4F5B-8ABA-75FF7D1A5309}"/>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01" name="TextBox 4900">
          <a:extLst>
            <a:ext uri="{FF2B5EF4-FFF2-40B4-BE49-F238E27FC236}">
              <a16:creationId xmlns:a16="http://schemas.microsoft.com/office/drawing/2014/main" id="{C3D1614C-7B0F-447A-9CAB-C9ACCE03B94F}"/>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02" name="TextBox 4901">
          <a:extLst>
            <a:ext uri="{FF2B5EF4-FFF2-40B4-BE49-F238E27FC236}">
              <a16:creationId xmlns:a16="http://schemas.microsoft.com/office/drawing/2014/main" id="{01300C90-FACF-47C2-8D1B-DB96D7B086C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03" name="TextBox 4902">
          <a:extLst>
            <a:ext uri="{FF2B5EF4-FFF2-40B4-BE49-F238E27FC236}">
              <a16:creationId xmlns:a16="http://schemas.microsoft.com/office/drawing/2014/main" id="{5ED95154-A75E-4DB0-B851-0DB47686ABB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4" name="TextBox 4903">
          <a:extLst>
            <a:ext uri="{FF2B5EF4-FFF2-40B4-BE49-F238E27FC236}">
              <a16:creationId xmlns:a16="http://schemas.microsoft.com/office/drawing/2014/main" id="{6C53D7AE-ED0A-4E75-815C-9B6C3FD0AEE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5" name="TextBox 4904">
          <a:extLst>
            <a:ext uri="{FF2B5EF4-FFF2-40B4-BE49-F238E27FC236}">
              <a16:creationId xmlns:a16="http://schemas.microsoft.com/office/drawing/2014/main" id="{26F1C522-B74A-4840-AB50-3B46DF508DB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06" name="TextBox 4905">
          <a:extLst>
            <a:ext uri="{FF2B5EF4-FFF2-40B4-BE49-F238E27FC236}">
              <a16:creationId xmlns:a16="http://schemas.microsoft.com/office/drawing/2014/main" id="{5F206BCF-0AF4-4AD3-8139-27A1540F891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07" name="TextBox 4906">
          <a:extLst>
            <a:ext uri="{FF2B5EF4-FFF2-40B4-BE49-F238E27FC236}">
              <a16:creationId xmlns:a16="http://schemas.microsoft.com/office/drawing/2014/main" id="{149E4ED7-446B-4ECB-981B-820FB5E3607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8" name="TextBox 4907">
          <a:extLst>
            <a:ext uri="{FF2B5EF4-FFF2-40B4-BE49-F238E27FC236}">
              <a16:creationId xmlns:a16="http://schemas.microsoft.com/office/drawing/2014/main" id="{EEA32DE9-9C94-4C93-920B-CC04E9C1CE7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09" name="TextBox 4908">
          <a:extLst>
            <a:ext uri="{FF2B5EF4-FFF2-40B4-BE49-F238E27FC236}">
              <a16:creationId xmlns:a16="http://schemas.microsoft.com/office/drawing/2014/main" id="{5C522B98-AB1B-4E93-AECF-4E0355B2D32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10" name="TextBox 4909">
          <a:extLst>
            <a:ext uri="{FF2B5EF4-FFF2-40B4-BE49-F238E27FC236}">
              <a16:creationId xmlns:a16="http://schemas.microsoft.com/office/drawing/2014/main" id="{9C6121F6-2174-493D-BB5D-C643C3FB87A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11" name="TextBox 4910">
          <a:extLst>
            <a:ext uri="{FF2B5EF4-FFF2-40B4-BE49-F238E27FC236}">
              <a16:creationId xmlns:a16="http://schemas.microsoft.com/office/drawing/2014/main" id="{57C7ED2F-C416-4156-94A6-4A1057106C3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2" name="TextBox 4911">
          <a:extLst>
            <a:ext uri="{FF2B5EF4-FFF2-40B4-BE49-F238E27FC236}">
              <a16:creationId xmlns:a16="http://schemas.microsoft.com/office/drawing/2014/main" id="{21154409-1F91-4296-AE03-A0A0FEED676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3" name="TextBox 4912">
          <a:extLst>
            <a:ext uri="{FF2B5EF4-FFF2-40B4-BE49-F238E27FC236}">
              <a16:creationId xmlns:a16="http://schemas.microsoft.com/office/drawing/2014/main" id="{D2EC18E5-9672-46C4-B5CB-BB46E257A9E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4" name="TextBox 4913">
          <a:extLst>
            <a:ext uri="{FF2B5EF4-FFF2-40B4-BE49-F238E27FC236}">
              <a16:creationId xmlns:a16="http://schemas.microsoft.com/office/drawing/2014/main" id="{1F199A96-970E-4364-B31F-CE5548E4AEA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5" name="TextBox 4914">
          <a:extLst>
            <a:ext uri="{FF2B5EF4-FFF2-40B4-BE49-F238E27FC236}">
              <a16:creationId xmlns:a16="http://schemas.microsoft.com/office/drawing/2014/main" id="{72112FCA-DDB4-4906-BA3C-76C7B50B2C8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6" name="TextBox 4915">
          <a:extLst>
            <a:ext uri="{FF2B5EF4-FFF2-40B4-BE49-F238E27FC236}">
              <a16:creationId xmlns:a16="http://schemas.microsoft.com/office/drawing/2014/main" id="{932ADC1D-03D6-429A-ADB7-E18A02F730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17" name="TextBox 4916">
          <a:extLst>
            <a:ext uri="{FF2B5EF4-FFF2-40B4-BE49-F238E27FC236}">
              <a16:creationId xmlns:a16="http://schemas.microsoft.com/office/drawing/2014/main" id="{2D3FD7FC-336A-4202-9C1D-75C722A9C0E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8" name="TextBox 4917">
          <a:extLst>
            <a:ext uri="{FF2B5EF4-FFF2-40B4-BE49-F238E27FC236}">
              <a16:creationId xmlns:a16="http://schemas.microsoft.com/office/drawing/2014/main" id="{61A62C6E-B73C-4329-8FE7-CD78B686477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19" name="TextBox 4918">
          <a:extLst>
            <a:ext uri="{FF2B5EF4-FFF2-40B4-BE49-F238E27FC236}">
              <a16:creationId xmlns:a16="http://schemas.microsoft.com/office/drawing/2014/main" id="{0B7F92BE-41DC-4FC0-93BC-171D02CAB23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0" name="TextBox 4919">
          <a:extLst>
            <a:ext uri="{FF2B5EF4-FFF2-40B4-BE49-F238E27FC236}">
              <a16:creationId xmlns:a16="http://schemas.microsoft.com/office/drawing/2014/main" id="{6241C72C-062A-484B-A979-878323EF898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1" name="TextBox 4920">
          <a:extLst>
            <a:ext uri="{FF2B5EF4-FFF2-40B4-BE49-F238E27FC236}">
              <a16:creationId xmlns:a16="http://schemas.microsoft.com/office/drawing/2014/main" id="{F70F7D78-356A-4644-8720-BD22E1F3581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22" name="TextBox 4921">
          <a:extLst>
            <a:ext uri="{FF2B5EF4-FFF2-40B4-BE49-F238E27FC236}">
              <a16:creationId xmlns:a16="http://schemas.microsoft.com/office/drawing/2014/main" id="{39A62A42-7B8F-40FB-AD57-BBEB487A4BB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23" name="TextBox 4922">
          <a:extLst>
            <a:ext uri="{FF2B5EF4-FFF2-40B4-BE49-F238E27FC236}">
              <a16:creationId xmlns:a16="http://schemas.microsoft.com/office/drawing/2014/main" id="{89F83069-095F-46F9-A57C-03D93C835E5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4" name="TextBox 4923">
          <a:extLst>
            <a:ext uri="{FF2B5EF4-FFF2-40B4-BE49-F238E27FC236}">
              <a16:creationId xmlns:a16="http://schemas.microsoft.com/office/drawing/2014/main" id="{9F3FEFAC-C085-4D40-80CC-FF6FAB01C02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5" name="TextBox 4924">
          <a:extLst>
            <a:ext uri="{FF2B5EF4-FFF2-40B4-BE49-F238E27FC236}">
              <a16:creationId xmlns:a16="http://schemas.microsoft.com/office/drawing/2014/main" id="{CD1EBDDD-68DF-4EED-BB8A-4E40FE50776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6" name="TextBox 4925">
          <a:extLst>
            <a:ext uri="{FF2B5EF4-FFF2-40B4-BE49-F238E27FC236}">
              <a16:creationId xmlns:a16="http://schemas.microsoft.com/office/drawing/2014/main" id="{7EEFFEEE-B610-45D4-9518-74922A54FC5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27" name="TextBox 4926">
          <a:extLst>
            <a:ext uri="{FF2B5EF4-FFF2-40B4-BE49-F238E27FC236}">
              <a16:creationId xmlns:a16="http://schemas.microsoft.com/office/drawing/2014/main" id="{84282664-8AFA-4847-87B6-EB51F02FF90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28" name="TextBox 4927">
          <a:extLst>
            <a:ext uri="{FF2B5EF4-FFF2-40B4-BE49-F238E27FC236}">
              <a16:creationId xmlns:a16="http://schemas.microsoft.com/office/drawing/2014/main" id="{84CAC416-E7D2-4B49-8D72-C820376F68F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29" name="TextBox 4928">
          <a:extLst>
            <a:ext uri="{FF2B5EF4-FFF2-40B4-BE49-F238E27FC236}">
              <a16:creationId xmlns:a16="http://schemas.microsoft.com/office/drawing/2014/main" id="{FB4594C4-07A4-41C7-908F-FCEBE7118D1D}"/>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0" name="TextBox 4929">
          <a:extLst>
            <a:ext uri="{FF2B5EF4-FFF2-40B4-BE49-F238E27FC236}">
              <a16:creationId xmlns:a16="http://schemas.microsoft.com/office/drawing/2014/main" id="{20EF0063-CF85-446E-955B-7C26B6292E3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1" name="TextBox 4930">
          <a:extLst>
            <a:ext uri="{FF2B5EF4-FFF2-40B4-BE49-F238E27FC236}">
              <a16:creationId xmlns:a16="http://schemas.microsoft.com/office/drawing/2014/main" id="{55B6E514-F93E-4274-9BA2-B6B9E100250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2" name="TextBox 4931">
          <a:extLst>
            <a:ext uri="{FF2B5EF4-FFF2-40B4-BE49-F238E27FC236}">
              <a16:creationId xmlns:a16="http://schemas.microsoft.com/office/drawing/2014/main" id="{636B4FD6-F3AA-426C-9D34-EF2B4011848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3" name="TextBox 4932">
          <a:extLst>
            <a:ext uri="{FF2B5EF4-FFF2-40B4-BE49-F238E27FC236}">
              <a16:creationId xmlns:a16="http://schemas.microsoft.com/office/drawing/2014/main" id="{DCD1C9FA-3074-40B8-840B-A7A22E19993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4" name="TextBox 4933">
          <a:extLst>
            <a:ext uri="{FF2B5EF4-FFF2-40B4-BE49-F238E27FC236}">
              <a16:creationId xmlns:a16="http://schemas.microsoft.com/office/drawing/2014/main" id="{4800BDD8-6213-4404-9EEA-9BCAC66967A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5" name="TextBox 4934">
          <a:extLst>
            <a:ext uri="{FF2B5EF4-FFF2-40B4-BE49-F238E27FC236}">
              <a16:creationId xmlns:a16="http://schemas.microsoft.com/office/drawing/2014/main" id="{723B6D59-16C7-41D9-BACC-2BE486F70CC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6" name="TextBox 4935">
          <a:extLst>
            <a:ext uri="{FF2B5EF4-FFF2-40B4-BE49-F238E27FC236}">
              <a16:creationId xmlns:a16="http://schemas.microsoft.com/office/drawing/2014/main" id="{C1C888AE-6CBA-46FD-A642-D5933F6D4EB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37" name="TextBox 4936">
          <a:extLst>
            <a:ext uri="{FF2B5EF4-FFF2-40B4-BE49-F238E27FC236}">
              <a16:creationId xmlns:a16="http://schemas.microsoft.com/office/drawing/2014/main" id="{86F0E277-70FA-4E7D-B0FA-88A046C1134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8" name="TextBox 4937">
          <a:extLst>
            <a:ext uri="{FF2B5EF4-FFF2-40B4-BE49-F238E27FC236}">
              <a16:creationId xmlns:a16="http://schemas.microsoft.com/office/drawing/2014/main" id="{3F2C88B5-85BD-453B-B114-07F56E8827C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39" name="TextBox 4938">
          <a:extLst>
            <a:ext uri="{FF2B5EF4-FFF2-40B4-BE49-F238E27FC236}">
              <a16:creationId xmlns:a16="http://schemas.microsoft.com/office/drawing/2014/main" id="{8CE0BC2B-A24B-4855-8F33-B481C4E8332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0" name="TextBox 4939">
          <a:extLst>
            <a:ext uri="{FF2B5EF4-FFF2-40B4-BE49-F238E27FC236}">
              <a16:creationId xmlns:a16="http://schemas.microsoft.com/office/drawing/2014/main" id="{275FDDA9-D31F-44DF-8CBD-A760AAEA09B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1" name="TextBox 4940">
          <a:extLst>
            <a:ext uri="{FF2B5EF4-FFF2-40B4-BE49-F238E27FC236}">
              <a16:creationId xmlns:a16="http://schemas.microsoft.com/office/drawing/2014/main" id="{F9B1CB5D-E016-4E5C-A0BB-4A25FB2362F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42" name="TextBox 4941">
          <a:extLst>
            <a:ext uri="{FF2B5EF4-FFF2-40B4-BE49-F238E27FC236}">
              <a16:creationId xmlns:a16="http://schemas.microsoft.com/office/drawing/2014/main" id="{F3FAC58C-B20B-47EE-A148-24FC56928B6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43" name="TextBox 4942">
          <a:extLst>
            <a:ext uri="{FF2B5EF4-FFF2-40B4-BE49-F238E27FC236}">
              <a16:creationId xmlns:a16="http://schemas.microsoft.com/office/drawing/2014/main" id="{8EC50F1A-E396-4424-9543-692014D56AB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4" name="TextBox 4943">
          <a:extLst>
            <a:ext uri="{FF2B5EF4-FFF2-40B4-BE49-F238E27FC236}">
              <a16:creationId xmlns:a16="http://schemas.microsoft.com/office/drawing/2014/main" id="{378B5738-D838-489A-8DB7-0CA8EDCF364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45" name="TextBox 4944">
          <a:extLst>
            <a:ext uri="{FF2B5EF4-FFF2-40B4-BE49-F238E27FC236}">
              <a16:creationId xmlns:a16="http://schemas.microsoft.com/office/drawing/2014/main" id="{93D96759-EB3D-4D96-A77A-09F150326FC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4946" name="TextBox 4945">
          <a:extLst>
            <a:ext uri="{FF2B5EF4-FFF2-40B4-BE49-F238E27FC236}">
              <a16:creationId xmlns:a16="http://schemas.microsoft.com/office/drawing/2014/main" id="{95BCA1EC-82C7-4FA1-A1B9-BF380EF78953}"/>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4947" name="TextBox 4946">
          <a:extLst>
            <a:ext uri="{FF2B5EF4-FFF2-40B4-BE49-F238E27FC236}">
              <a16:creationId xmlns:a16="http://schemas.microsoft.com/office/drawing/2014/main" id="{E90CBF14-C56B-45B5-B2C0-8745BB6CE4C9}"/>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4948" name="TextBox 4947">
          <a:extLst>
            <a:ext uri="{FF2B5EF4-FFF2-40B4-BE49-F238E27FC236}">
              <a16:creationId xmlns:a16="http://schemas.microsoft.com/office/drawing/2014/main" id="{46DE2B5F-0DEF-49B9-AAE9-100E4F3E8749}"/>
            </a:ext>
          </a:extLst>
        </xdr:cNvPr>
        <xdr:cNvSpPr txBox="1"/>
      </xdr:nvSpPr>
      <xdr:spPr>
        <a:xfrm>
          <a:off x="11487355" y="216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4949" name="TextBox 4948">
          <a:extLst>
            <a:ext uri="{FF2B5EF4-FFF2-40B4-BE49-F238E27FC236}">
              <a16:creationId xmlns:a16="http://schemas.microsoft.com/office/drawing/2014/main" id="{82A9DE80-9707-4291-8DB5-05C157068388}"/>
            </a:ext>
          </a:extLst>
        </xdr:cNvPr>
        <xdr:cNvSpPr txBox="1"/>
      </xdr:nvSpPr>
      <xdr:spPr>
        <a:xfrm>
          <a:off x="11487355" y="216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950" name="TextBox 4949">
          <a:extLst>
            <a:ext uri="{FF2B5EF4-FFF2-40B4-BE49-F238E27FC236}">
              <a16:creationId xmlns:a16="http://schemas.microsoft.com/office/drawing/2014/main" id="{6E5EF3D3-202B-4200-9C2E-766B10A709B1}"/>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951" name="TextBox 4950">
          <a:extLst>
            <a:ext uri="{FF2B5EF4-FFF2-40B4-BE49-F238E27FC236}">
              <a16:creationId xmlns:a16="http://schemas.microsoft.com/office/drawing/2014/main" id="{2E74A54C-AD50-49E4-AD8C-B8E44496B74C}"/>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952" name="TextBox 4951">
          <a:extLst>
            <a:ext uri="{FF2B5EF4-FFF2-40B4-BE49-F238E27FC236}">
              <a16:creationId xmlns:a16="http://schemas.microsoft.com/office/drawing/2014/main" id="{D773FDB8-718E-478A-9F7E-8DCEC158785E}"/>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953" name="TextBox 4952">
          <a:extLst>
            <a:ext uri="{FF2B5EF4-FFF2-40B4-BE49-F238E27FC236}">
              <a16:creationId xmlns:a16="http://schemas.microsoft.com/office/drawing/2014/main" id="{11FA4034-D2C4-446C-A4E3-A467428C5013}"/>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954" name="TextBox 4953">
          <a:extLst>
            <a:ext uri="{FF2B5EF4-FFF2-40B4-BE49-F238E27FC236}">
              <a16:creationId xmlns:a16="http://schemas.microsoft.com/office/drawing/2014/main" id="{FC19B1D8-489C-4A54-A97A-83678F61D588}"/>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955" name="TextBox 4954">
          <a:extLst>
            <a:ext uri="{FF2B5EF4-FFF2-40B4-BE49-F238E27FC236}">
              <a16:creationId xmlns:a16="http://schemas.microsoft.com/office/drawing/2014/main" id="{139DAE7C-2C14-4E84-92B0-3E58A66B5BB5}"/>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56" name="TextBox 4955">
          <a:extLst>
            <a:ext uri="{FF2B5EF4-FFF2-40B4-BE49-F238E27FC236}">
              <a16:creationId xmlns:a16="http://schemas.microsoft.com/office/drawing/2014/main" id="{17DB523C-2454-4222-A402-6C0FB52E1C7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57" name="TextBox 4956">
          <a:extLst>
            <a:ext uri="{FF2B5EF4-FFF2-40B4-BE49-F238E27FC236}">
              <a16:creationId xmlns:a16="http://schemas.microsoft.com/office/drawing/2014/main" id="{35A9B190-1DA7-49C7-87AB-D01837951EF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58" name="TextBox 4957">
          <a:extLst>
            <a:ext uri="{FF2B5EF4-FFF2-40B4-BE49-F238E27FC236}">
              <a16:creationId xmlns:a16="http://schemas.microsoft.com/office/drawing/2014/main" id="{5717D50D-CC69-4546-A119-C288ECED3D2E}"/>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59" name="TextBox 4958">
          <a:extLst>
            <a:ext uri="{FF2B5EF4-FFF2-40B4-BE49-F238E27FC236}">
              <a16:creationId xmlns:a16="http://schemas.microsoft.com/office/drawing/2014/main" id="{6F2FA9A0-B366-4775-A1F0-0E50E97C9312}"/>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60" name="TextBox 4959">
          <a:extLst>
            <a:ext uri="{FF2B5EF4-FFF2-40B4-BE49-F238E27FC236}">
              <a16:creationId xmlns:a16="http://schemas.microsoft.com/office/drawing/2014/main" id="{325374BF-E46F-4893-889C-D324E18F9675}"/>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61" name="TextBox 4960">
          <a:extLst>
            <a:ext uri="{FF2B5EF4-FFF2-40B4-BE49-F238E27FC236}">
              <a16:creationId xmlns:a16="http://schemas.microsoft.com/office/drawing/2014/main" id="{B9EE3F01-5C5A-415D-89C1-D9C47F7AABEB}"/>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62" name="TextBox 4961">
          <a:extLst>
            <a:ext uri="{FF2B5EF4-FFF2-40B4-BE49-F238E27FC236}">
              <a16:creationId xmlns:a16="http://schemas.microsoft.com/office/drawing/2014/main" id="{2C80363E-1B95-4017-A853-69BD6DBA1C6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63" name="TextBox 4962">
          <a:extLst>
            <a:ext uri="{FF2B5EF4-FFF2-40B4-BE49-F238E27FC236}">
              <a16:creationId xmlns:a16="http://schemas.microsoft.com/office/drawing/2014/main" id="{45644C7E-B5D0-4211-B69A-CE8C11F6A97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64" name="TextBox 4963">
          <a:extLst>
            <a:ext uri="{FF2B5EF4-FFF2-40B4-BE49-F238E27FC236}">
              <a16:creationId xmlns:a16="http://schemas.microsoft.com/office/drawing/2014/main" id="{FBA49FD6-CABB-4D38-9BD6-0A3B9AE19DE4}"/>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65" name="TextBox 4964">
          <a:extLst>
            <a:ext uri="{FF2B5EF4-FFF2-40B4-BE49-F238E27FC236}">
              <a16:creationId xmlns:a16="http://schemas.microsoft.com/office/drawing/2014/main" id="{2EDF8158-0DC9-431C-BB97-A922D1AE933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66" name="TextBox 4965">
          <a:extLst>
            <a:ext uri="{FF2B5EF4-FFF2-40B4-BE49-F238E27FC236}">
              <a16:creationId xmlns:a16="http://schemas.microsoft.com/office/drawing/2014/main" id="{49474E37-3F56-43A7-8882-123CE7335E2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67" name="TextBox 4966">
          <a:extLst>
            <a:ext uri="{FF2B5EF4-FFF2-40B4-BE49-F238E27FC236}">
              <a16:creationId xmlns:a16="http://schemas.microsoft.com/office/drawing/2014/main" id="{37DFFE4F-8093-42A8-A69A-44E7B2BC88B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68" name="TextBox 4967">
          <a:extLst>
            <a:ext uri="{FF2B5EF4-FFF2-40B4-BE49-F238E27FC236}">
              <a16:creationId xmlns:a16="http://schemas.microsoft.com/office/drawing/2014/main" id="{3DFEA0EC-3075-4C0C-8EA1-768A674FB5F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69" name="TextBox 4968">
          <a:extLst>
            <a:ext uri="{FF2B5EF4-FFF2-40B4-BE49-F238E27FC236}">
              <a16:creationId xmlns:a16="http://schemas.microsoft.com/office/drawing/2014/main" id="{43BD994A-A88A-4A93-87FD-F1D4CDA16A3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70" name="TextBox 4969">
          <a:extLst>
            <a:ext uri="{FF2B5EF4-FFF2-40B4-BE49-F238E27FC236}">
              <a16:creationId xmlns:a16="http://schemas.microsoft.com/office/drawing/2014/main" id="{ABC8B51F-BAF3-4E8B-811B-E383800F079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71" name="TextBox 4970">
          <a:extLst>
            <a:ext uri="{FF2B5EF4-FFF2-40B4-BE49-F238E27FC236}">
              <a16:creationId xmlns:a16="http://schemas.microsoft.com/office/drawing/2014/main" id="{907EF244-D132-438E-9656-2FE1F4434DF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72" name="TextBox 4971">
          <a:extLst>
            <a:ext uri="{FF2B5EF4-FFF2-40B4-BE49-F238E27FC236}">
              <a16:creationId xmlns:a16="http://schemas.microsoft.com/office/drawing/2014/main" id="{8B501E60-6452-403C-9FD0-7F5D1CF77D0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73" name="TextBox 4972">
          <a:extLst>
            <a:ext uri="{FF2B5EF4-FFF2-40B4-BE49-F238E27FC236}">
              <a16:creationId xmlns:a16="http://schemas.microsoft.com/office/drawing/2014/main" id="{A665C629-C847-4E9A-A529-4F85ED27AE2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74" name="TextBox 4973">
          <a:extLst>
            <a:ext uri="{FF2B5EF4-FFF2-40B4-BE49-F238E27FC236}">
              <a16:creationId xmlns:a16="http://schemas.microsoft.com/office/drawing/2014/main" id="{730ED5C3-1D2F-4089-8C09-8C9C0198AFB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75" name="TextBox 4974">
          <a:extLst>
            <a:ext uri="{FF2B5EF4-FFF2-40B4-BE49-F238E27FC236}">
              <a16:creationId xmlns:a16="http://schemas.microsoft.com/office/drawing/2014/main" id="{DB4BCB46-69ED-459E-9857-5746DB2E0EB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76" name="TextBox 4975">
          <a:extLst>
            <a:ext uri="{FF2B5EF4-FFF2-40B4-BE49-F238E27FC236}">
              <a16:creationId xmlns:a16="http://schemas.microsoft.com/office/drawing/2014/main" id="{3E801FFD-D1FC-458E-B537-F2DEA7D2F06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77" name="TextBox 4976">
          <a:extLst>
            <a:ext uri="{FF2B5EF4-FFF2-40B4-BE49-F238E27FC236}">
              <a16:creationId xmlns:a16="http://schemas.microsoft.com/office/drawing/2014/main" id="{9FB77326-CA95-4A9C-90A6-FE6712B84F7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4978" name="TextBox 4977">
          <a:extLst>
            <a:ext uri="{FF2B5EF4-FFF2-40B4-BE49-F238E27FC236}">
              <a16:creationId xmlns:a16="http://schemas.microsoft.com/office/drawing/2014/main" id="{D9B7A319-A2CD-4150-9652-0C46B083359A}"/>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79" name="TextBox 4978">
          <a:extLst>
            <a:ext uri="{FF2B5EF4-FFF2-40B4-BE49-F238E27FC236}">
              <a16:creationId xmlns:a16="http://schemas.microsoft.com/office/drawing/2014/main" id="{C0BBE760-1993-43D4-9647-B60BE154F81F}"/>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80" name="TextBox 4979">
          <a:extLst>
            <a:ext uri="{FF2B5EF4-FFF2-40B4-BE49-F238E27FC236}">
              <a16:creationId xmlns:a16="http://schemas.microsoft.com/office/drawing/2014/main" id="{0A12BDD1-A5BF-4173-8387-B70C50B976B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81" name="TextBox 4980">
          <a:extLst>
            <a:ext uri="{FF2B5EF4-FFF2-40B4-BE49-F238E27FC236}">
              <a16:creationId xmlns:a16="http://schemas.microsoft.com/office/drawing/2014/main" id="{9629DA34-34D4-4207-9D6E-9CF7BFEA1471}"/>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82" name="TextBox 4981">
          <a:extLst>
            <a:ext uri="{FF2B5EF4-FFF2-40B4-BE49-F238E27FC236}">
              <a16:creationId xmlns:a16="http://schemas.microsoft.com/office/drawing/2014/main" id="{00C6FFB7-FF0A-46F6-9C0F-48D72D3512F0}"/>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4983" name="TextBox 4982">
          <a:extLst>
            <a:ext uri="{FF2B5EF4-FFF2-40B4-BE49-F238E27FC236}">
              <a16:creationId xmlns:a16="http://schemas.microsoft.com/office/drawing/2014/main" id="{ACDA6143-17B1-4439-B839-968DA00259E7}"/>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4984" name="TextBox 4983">
          <a:extLst>
            <a:ext uri="{FF2B5EF4-FFF2-40B4-BE49-F238E27FC236}">
              <a16:creationId xmlns:a16="http://schemas.microsoft.com/office/drawing/2014/main" id="{E682AB8B-57B4-4075-855E-0E0ED4D76E88}"/>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4985" name="TextBox 4984">
          <a:extLst>
            <a:ext uri="{FF2B5EF4-FFF2-40B4-BE49-F238E27FC236}">
              <a16:creationId xmlns:a16="http://schemas.microsoft.com/office/drawing/2014/main" id="{3EDC354C-6332-4E17-892A-09E133736A9E}"/>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4986" name="TextBox 4985">
          <a:extLst>
            <a:ext uri="{FF2B5EF4-FFF2-40B4-BE49-F238E27FC236}">
              <a16:creationId xmlns:a16="http://schemas.microsoft.com/office/drawing/2014/main" id="{EADCCE00-BBF8-4554-87AA-5E6D7BA4185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4987" name="TextBox 4986">
          <a:extLst>
            <a:ext uri="{FF2B5EF4-FFF2-40B4-BE49-F238E27FC236}">
              <a16:creationId xmlns:a16="http://schemas.microsoft.com/office/drawing/2014/main" id="{1616C0AB-E9E1-48E8-A125-1E9AC99B145B}"/>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88" name="TextBox 4987">
          <a:extLst>
            <a:ext uri="{FF2B5EF4-FFF2-40B4-BE49-F238E27FC236}">
              <a16:creationId xmlns:a16="http://schemas.microsoft.com/office/drawing/2014/main" id="{CC26C1DC-9711-4235-9CEF-6E7FCC2E1CA0}"/>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4989" name="TextBox 4988">
          <a:extLst>
            <a:ext uri="{FF2B5EF4-FFF2-40B4-BE49-F238E27FC236}">
              <a16:creationId xmlns:a16="http://schemas.microsoft.com/office/drawing/2014/main" id="{23026FE2-A245-481D-8CA3-8198EA7A5E01}"/>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90" name="TextBox 4989">
          <a:extLst>
            <a:ext uri="{FF2B5EF4-FFF2-40B4-BE49-F238E27FC236}">
              <a16:creationId xmlns:a16="http://schemas.microsoft.com/office/drawing/2014/main" id="{85E0BDCB-4C57-456F-BD95-1D82EB158CD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4991" name="TextBox 4990">
          <a:extLst>
            <a:ext uri="{FF2B5EF4-FFF2-40B4-BE49-F238E27FC236}">
              <a16:creationId xmlns:a16="http://schemas.microsoft.com/office/drawing/2014/main" id="{175B7CA7-04D2-4A1C-AB6A-63809AC368A6}"/>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4992" name="TextBox 4991">
          <a:extLst>
            <a:ext uri="{FF2B5EF4-FFF2-40B4-BE49-F238E27FC236}">
              <a16:creationId xmlns:a16="http://schemas.microsoft.com/office/drawing/2014/main" id="{EFC2C91C-AB68-49AC-9144-D6A3308D5EB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4993" name="TextBox 4992">
          <a:extLst>
            <a:ext uri="{FF2B5EF4-FFF2-40B4-BE49-F238E27FC236}">
              <a16:creationId xmlns:a16="http://schemas.microsoft.com/office/drawing/2014/main" id="{1463747E-E613-4D89-9222-E252D148883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94" name="TextBox 4993">
          <a:extLst>
            <a:ext uri="{FF2B5EF4-FFF2-40B4-BE49-F238E27FC236}">
              <a16:creationId xmlns:a16="http://schemas.microsoft.com/office/drawing/2014/main" id="{CE97D338-2B2F-423D-B2E9-0504A7FE913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4995" name="TextBox 4994">
          <a:extLst>
            <a:ext uri="{FF2B5EF4-FFF2-40B4-BE49-F238E27FC236}">
              <a16:creationId xmlns:a16="http://schemas.microsoft.com/office/drawing/2014/main" id="{5F41AB12-D95F-4BE7-AF25-55CDD488FEF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96" name="TextBox 4995">
          <a:extLst>
            <a:ext uri="{FF2B5EF4-FFF2-40B4-BE49-F238E27FC236}">
              <a16:creationId xmlns:a16="http://schemas.microsoft.com/office/drawing/2014/main" id="{43624E3A-1B7E-4A07-8F5B-38D00CB05B4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4997" name="TextBox 4996">
          <a:extLst>
            <a:ext uri="{FF2B5EF4-FFF2-40B4-BE49-F238E27FC236}">
              <a16:creationId xmlns:a16="http://schemas.microsoft.com/office/drawing/2014/main" id="{E323B085-31DA-4060-A586-8CD93921E28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98" name="TextBox 4997">
          <a:extLst>
            <a:ext uri="{FF2B5EF4-FFF2-40B4-BE49-F238E27FC236}">
              <a16:creationId xmlns:a16="http://schemas.microsoft.com/office/drawing/2014/main" id="{78968925-FFD0-401A-B53F-1E56621C0A1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4999" name="TextBox 4998">
          <a:extLst>
            <a:ext uri="{FF2B5EF4-FFF2-40B4-BE49-F238E27FC236}">
              <a16:creationId xmlns:a16="http://schemas.microsoft.com/office/drawing/2014/main" id="{D2B7CE29-F450-4AC9-B65A-84382443CDE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0" name="TextBox 4999">
          <a:extLst>
            <a:ext uri="{FF2B5EF4-FFF2-40B4-BE49-F238E27FC236}">
              <a16:creationId xmlns:a16="http://schemas.microsoft.com/office/drawing/2014/main" id="{6340C4DD-AA26-487C-9AF3-298BD70AA7E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01" name="TextBox 5000">
          <a:extLst>
            <a:ext uri="{FF2B5EF4-FFF2-40B4-BE49-F238E27FC236}">
              <a16:creationId xmlns:a16="http://schemas.microsoft.com/office/drawing/2014/main" id="{68563D00-788B-457F-B628-9738D42B8C1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02" name="TextBox 5001">
          <a:extLst>
            <a:ext uri="{FF2B5EF4-FFF2-40B4-BE49-F238E27FC236}">
              <a16:creationId xmlns:a16="http://schemas.microsoft.com/office/drawing/2014/main" id="{999A8D3E-82EB-4925-AF0D-2E136EA01A2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3" name="TextBox 5002">
          <a:extLst>
            <a:ext uri="{FF2B5EF4-FFF2-40B4-BE49-F238E27FC236}">
              <a16:creationId xmlns:a16="http://schemas.microsoft.com/office/drawing/2014/main" id="{A87540A9-96FB-42B6-94C4-53FFFF92BDA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4" name="TextBox 5003">
          <a:extLst>
            <a:ext uri="{FF2B5EF4-FFF2-40B4-BE49-F238E27FC236}">
              <a16:creationId xmlns:a16="http://schemas.microsoft.com/office/drawing/2014/main" id="{E3FEBA05-1B56-430F-8675-DE8283288D5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05" name="TextBox 5004">
          <a:extLst>
            <a:ext uri="{FF2B5EF4-FFF2-40B4-BE49-F238E27FC236}">
              <a16:creationId xmlns:a16="http://schemas.microsoft.com/office/drawing/2014/main" id="{69A03735-77C3-4EA8-BC81-AB3C4427B2F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06" name="TextBox 5005">
          <a:extLst>
            <a:ext uri="{FF2B5EF4-FFF2-40B4-BE49-F238E27FC236}">
              <a16:creationId xmlns:a16="http://schemas.microsoft.com/office/drawing/2014/main" id="{C4562A85-6BE2-4955-A5D6-38A8604B0DF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07" name="TextBox 5006">
          <a:extLst>
            <a:ext uri="{FF2B5EF4-FFF2-40B4-BE49-F238E27FC236}">
              <a16:creationId xmlns:a16="http://schemas.microsoft.com/office/drawing/2014/main" id="{FC84D831-0AE9-4B8E-BF9E-ABF9F860EF7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08" name="TextBox 5007">
          <a:extLst>
            <a:ext uri="{FF2B5EF4-FFF2-40B4-BE49-F238E27FC236}">
              <a16:creationId xmlns:a16="http://schemas.microsoft.com/office/drawing/2014/main" id="{7801EF6C-4D94-4E2D-8C2E-7362E09B763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09" name="TextBox 5008">
          <a:extLst>
            <a:ext uri="{FF2B5EF4-FFF2-40B4-BE49-F238E27FC236}">
              <a16:creationId xmlns:a16="http://schemas.microsoft.com/office/drawing/2014/main" id="{5DE12575-5124-40D0-8227-AC939C6536D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0" name="TextBox 5009">
          <a:extLst>
            <a:ext uri="{FF2B5EF4-FFF2-40B4-BE49-F238E27FC236}">
              <a16:creationId xmlns:a16="http://schemas.microsoft.com/office/drawing/2014/main" id="{2A19B199-0CAE-43DE-88A1-39FD822D98D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1" name="TextBox 5010">
          <a:extLst>
            <a:ext uri="{FF2B5EF4-FFF2-40B4-BE49-F238E27FC236}">
              <a16:creationId xmlns:a16="http://schemas.microsoft.com/office/drawing/2014/main" id="{E4615073-35DE-47FB-AE4C-14A1088F242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12" name="TextBox 5011">
          <a:extLst>
            <a:ext uri="{FF2B5EF4-FFF2-40B4-BE49-F238E27FC236}">
              <a16:creationId xmlns:a16="http://schemas.microsoft.com/office/drawing/2014/main" id="{AEB174FD-0911-4341-8B9F-FE6168B7AAE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13" name="TextBox 5012">
          <a:extLst>
            <a:ext uri="{FF2B5EF4-FFF2-40B4-BE49-F238E27FC236}">
              <a16:creationId xmlns:a16="http://schemas.microsoft.com/office/drawing/2014/main" id="{F5B80B05-288F-45C7-A69F-56557CB870B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14" name="TextBox 5013">
          <a:extLst>
            <a:ext uri="{FF2B5EF4-FFF2-40B4-BE49-F238E27FC236}">
              <a16:creationId xmlns:a16="http://schemas.microsoft.com/office/drawing/2014/main" id="{9F099DD8-1D00-46D3-8D36-3BCFFB034B7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15" name="TextBox 5014">
          <a:extLst>
            <a:ext uri="{FF2B5EF4-FFF2-40B4-BE49-F238E27FC236}">
              <a16:creationId xmlns:a16="http://schemas.microsoft.com/office/drawing/2014/main" id="{D1AB53CA-6CA4-452D-B21A-CD2BBAFC0BA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6" name="TextBox 5015">
          <a:extLst>
            <a:ext uri="{FF2B5EF4-FFF2-40B4-BE49-F238E27FC236}">
              <a16:creationId xmlns:a16="http://schemas.microsoft.com/office/drawing/2014/main" id="{FA2AA4B4-3098-4421-8D47-B91CE468391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17" name="TextBox 5016">
          <a:extLst>
            <a:ext uri="{FF2B5EF4-FFF2-40B4-BE49-F238E27FC236}">
              <a16:creationId xmlns:a16="http://schemas.microsoft.com/office/drawing/2014/main" id="{4FD0B4B7-E7DD-4181-BA36-207C12A02B9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18" name="TextBox 5017">
          <a:extLst>
            <a:ext uri="{FF2B5EF4-FFF2-40B4-BE49-F238E27FC236}">
              <a16:creationId xmlns:a16="http://schemas.microsoft.com/office/drawing/2014/main" id="{BA448BD8-5606-4513-8848-5D794928C4D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19" name="TextBox 5018">
          <a:extLst>
            <a:ext uri="{FF2B5EF4-FFF2-40B4-BE49-F238E27FC236}">
              <a16:creationId xmlns:a16="http://schemas.microsoft.com/office/drawing/2014/main" id="{3A480E55-2CE4-489D-B6EC-FCBE2307142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20" name="TextBox 5019">
          <a:extLst>
            <a:ext uri="{FF2B5EF4-FFF2-40B4-BE49-F238E27FC236}">
              <a16:creationId xmlns:a16="http://schemas.microsoft.com/office/drawing/2014/main" id="{20D1B70A-6E75-4302-9356-7C79D1512B6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21" name="TextBox 5020">
          <a:extLst>
            <a:ext uri="{FF2B5EF4-FFF2-40B4-BE49-F238E27FC236}">
              <a16:creationId xmlns:a16="http://schemas.microsoft.com/office/drawing/2014/main" id="{69436970-A36C-491B-A714-1791B1EA3CF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22" name="TextBox 5021">
          <a:extLst>
            <a:ext uri="{FF2B5EF4-FFF2-40B4-BE49-F238E27FC236}">
              <a16:creationId xmlns:a16="http://schemas.microsoft.com/office/drawing/2014/main" id="{D40CBCB7-4011-4FEC-BDB6-F57432D6C7B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23" name="TextBox 5022">
          <a:extLst>
            <a:ext uri="{FF2B5EF4-FFF2-40B4-BE49-F238E27FC236}">
              <a16:creationId xmlns:a16="http://schemas.microsoft.com/office/drawing/2014/main" id="{9AF191A2-CEB9-4E89-9740-723A63E8938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4" name="TextBox 5023">
          <a:extLst>
            <a:ext uri="{FF2B5EF4-FFF2-40B4-BE49-F238E27FC236}">
              <a16:creationId xmlns:a16="http://schemas.microsoft.com/office/drawing/2014/main" id="{7F1A3FC1-10A6-4F18-BB75-2DEDCDBC5F3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5" name="TextBox 5024">
          <a:extLst>
            <a:ext uri="{FF2B5EF4-FFF2-40B4-BE49-F238E27FC236}">
              <a16:creationId xmlns:a16="http://schemas.microsoft.com/office/drawing/2014/main" id="{2FC17FCB-396C-4EBF-9407-3D2AF739F31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6" name="TextBox 5025">
          <a:extLst>
            <a:ext uri="{FF2B5EF4-FFF2-40B4-BE49-F238E27FC236}">
              <a16:creationId xmlns:a16="http://schemas.microsoft.com/office/drawing/2014/main" id="{54EF57F6-7DF4-418E-9467-D1CB6C81285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27" name="TextBox 5026">
          <a:extLst>
            <a:ext uri="{FF2B5EF4-FFF2-40B4-BE49-F238E27FC236}">
              <a16:creationId xmlns:a16="http://schemas.microsoft.com/office/drawing/2014/main" id="{9A228F80-3DFA-4B4E-A6F8-6A9B91AF7B5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28" name="TextBox 5027">
          <a:extLst>
            <a:ext uri="{FF2B5EF4-FFF2-40B4-BE49-F238E27FC236}">
              <a16:creationId xmlns:a16="http://schemas.microsoft.com/office/drawing/2014/main" id="{6CD19B8B-8B3E-437F-BC52-647FAD98DD3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29" name="TextBox 5028">
          <a:extLst>
            <a:ext uri="{FF2B5EF4-FFF2-40B4-BE49-F238E27FC236}">
              <a16:creationId xmlns:a16="http://schemas.microsoft.com/office/drawing/2014/main" id="{A0B4ACCA-0A59-4346-A6A2-1FEE8748FE7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0" name="TextBox 5029">
          <a:extLst>
            <a:ext uri="{FF2B5EF4-FFF2-40B4-BE49-F238E27FC236}">
              <a16:creationId xmlns:a16="http://schemas.microsoft.com/office/drawing/2014/main" id="{71C3D36D-A434-403F-8EA4-1BE69A6BDFE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1" name="TextBox 5030">
          <a:extLst>
            <a:ext uri="{FF2B5EF4-FFF2-40B4-BE49-F238E27FC236}">
              <a16:creationId xmlns:a16="http://schemas.microsoft.com/office/drawing/2014/main" id="{D7C66BB8-E72F-4AA1-87E0-B128B73ADE0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2" name="TextBox 5031">
          <a:extLst>
            <a:ext uri="{FF2B5EF4-FFF2-40B4-BE49-F238E27FC236}">
              <a16:creationId xmlns:a16="http://schemas.microsoft.com/office/drawing/2014/main" id="{D2653CD6-132B-4347-9A90-136C4F4D347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33" name="TextBox 5032">
          <a:extLst>
            <a:ext uri="{FF2B5EF4-FFF2-40B4-BE49-F238E27FC236}">
              <a16:creationId xmlns:a16="http://schemas.microsoft.com/office/drawing/2014/main" id="{670F1361-ECA9-4BD7-A0B5-B6B2EE2F612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4" name="TextBox 5033">
          <a:extLst>
            <a:ext uri="{FF2B5EF4-FFF2-40B4-BE49-F238E27FC236}">
              <a16:creationId xmlns:a16="http://schemas.microsoft.com/office/drawing/2014/main" id="{4006B91C-570A-4AF8-9647-50B471ED47B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5" name="TextBox 5034">
          <a:extLst>
            <a:ext uri="{FF2B5EF4-FFF2-40B4-BE49-F238E27FC236}">
              <a16:creationId xmlns:a16="http://schemas.microsoft.com/office/drawing/2014/main" id="{9982BF2E-4707-4B6B-9C98-FC20377B3D5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6" name="TextBox 5035">
          <a:extLst>
            <a:ext uri="{FF2B5EF4-FFF2-40B4-BE49-F238E27FC236}">
              <a16:creationId xmlns:a16="http://schemas.microsoft.com/office/drawing/2014/main" id="{12C9B7A8-B3CD-4CE1-ABFF-932C2E19C10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7" name="TextBox 5036">
          <a:extLst>
            <a:ext uri="{FF2B5EF4-FFF2-40B4-BE49-F238E27FC236}">
              <a16:creationId xmlns:a16="http://schemas.microsoft.com/office/drawing/2014/main" id="{A303F725-BCBA-4E64-AFAC-24BD3BF5C6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8" name="TextBox 5037">
          <a:extLst>
            <a:ext uri="{FF2B5EF4-FFF2-40B4-BE49-F238E27FC236}">
              <a16:creationId xmlns:a16="http://schemas.microsoft.com/office/drawing/2014/main" id="{E9158A3A-F5E0-4879-A05D-268909E3D0B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39" name="TextBox 5038">
          <a:extLst>
            <a:ext uri="{FF2B5EF4-FFF2-40B4-BE49-F238E27FC236}">
              <a16:creationId xmlns:a16="http://schemas.microsoft.com/office/drawing/2014/main" id="{89D7D9B7-AF36-4955-9F5E-41EBF4C37E8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40" name="TextBox 5039">
          <a:extLst>
            <a:ext uri="{FF2B5EF4-FFF2-40B4-BE49-F238E27FC236}">
              <a16:creationId xmlns:a16="http://schemas.microsoft.com/office/drawing/2014/main" id="{D4F19CCE-C3BA-455C-8647-04513629267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41" name="TextBox 5040">
          <a:extLst>
            <a:ext uri="{FF2B5EF4-FFF2-40B4-BE49-F238E27FC236}">
              <a16:creationId xmlns:a16="http://schemas.microsoft.com/office/drawing/2014/main" id="{71C04F2B-874B-4A6F-B073-F9541945E61B}"/>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42" name="TextBox 5041">
          <a:extLst>
            <a:ext uri="{FF2B5EF4-FFF2-40B4-BE49-F238E27FC236}">
              <a16:creationId xmlns:a16="http://schemas.microsoft.com/office/drawing/2014/main" id="{CB5D25FD-3F6F-4455-BA49-A84972926BF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43" name="TextBox 5042">
          <a:extLst>
            <a:ext uri="{FF2B5EF4-FFF2-40B4-BE49-F238E27FC236}">
              <a16:creationId xmlns:a16="http://schemas.microsoft.com/office/drawing/2014/main" id="{72237945-2D8B-4479-A5FE-A75147FA7214}"/>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44" name="TextBox 5043">
          <a:extLst>
            <a:ext uri="{FF2B5EF4-FFF2-40B4-BE49-F238E27FC236}">
              <a16:creationId xmlns:a16="http://schemas.microsoft.com/office/drawing/2014/main" id="{BF19D66C-9B99-4152-B1F8-C8E85233883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45" name="TextBox 5044">
          <a:extLst>
            <a:ext uri="{FF2B5EF4-FFF2-40B4-BE49-F238E27FC236}">
              <a16:creationId xmlns:a16="http://schemas.microsoft.com/office/drawing/2014/main" id="{AA1B8248-02B6-4509-BF59-2518F1AED44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6" name="TextBox 5045">
          <a:extLst>
            <a:ext uri="{FF2B5EF4-FFF2-40B4-BE49-F238E27FC236}">
              <a16:creationId xmlns:a16="http://schemas.microsoft.com/office/drawing/2014/main" id="{59DA3315-7FA6-45E6-8D7D-2B5A143A2F8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7" name="TextBox 5046">
          <a:extLst>
            <a:ext uri="{FF2B5EF4-FFF2-40B4-BE49-F238E27FC236}">
              <a16:creationId xmlns:a16="http://schemas.microsoft.com/office/drawing/2014/main" id="{BD882293-0084-4F27-9341-5500FBFE0A3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8" name="TextBox 5047">
          <a:extLst>
            <a:ext uri="{FF2B5EF4-FFF2-40B4-BE49-F238E27FC236}">
              <a16:creationId xmlns:a16="http://schemas.microsoft.com/office/drawing/2014/main" id="{D1B5BE1B-B3BA-4927-9164-C62D4333257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49" name="TextBox 5048">
          <a:extLst>
            <a:ext uri="{FF2B5EF4-FFF2-40B4-BE49-F238E27FC236}">
              <a16:creationId xmlns:a16="http://schemas.microsoft.com/office/drawing/2014/main" id="{57A9B0EC-BA9C-4B1A-9211-6E4360D4F19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50" name="TextBox 5049">
          <a:extLst>
            <a:ext uri="{FF2B5EF4-FFF2-40B4-BE49-F238E27FC236}">
              <a16:creationId xmlns:a16="http://schemas.microsoft.com/office/drawing/2014/main" id="{21531FEF-CE48-41A5-A499-9427134342D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51" name="TextBox 5050">
          <a:extLst>
            <a:ext uri="{FF2B5EF4-FFF2-40B4-BE49-F238E27FC236}">
              <a16:creationId xmlns:a16="http://schemas.microsoft.com/office/drawing/2014/main" id="{607D8359-6147-4EF3-8879-4A060EE519C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2" name="TextBox 5051">
          <a:extLst>
            <a:ext uri="{FF2B5EF4-FFF2-40B4-BE49-F238E27FC236}">
              <a16:creationId xmlns:a16="http://schemas.microsoft.com/office/drawing/2014/main" id="{3DC67D66-318B-4764-85B9-1DFC2338B39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3" name="TextBox 5052">
          <a:extLst>
            <a:ext uri="{FF2B5EF4-FFF2-40B4-BE49-F238E27FC236}">
              <a16:creationId xmlns:a16="http://schemas.microsoft.com/office/drawing/2014/main" id="{A0A01837-A37A-4A0D-82B1-5887A5A1408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4" name="TextBox 5053">
          <a:extLst>
            <a:ext uri="{FF2B5EF4-FFF2-40B4-BE49-F238E27FC236}">
              <a16:creationId xmlns:a16="http://schemas.microsoft.com/office/drawing/2014/main" id="{FB58DF70-91A2-466E-94EF-75449283B14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5" name="TextBox 5054">
          <a:extLst>
            <a:ext uri="{FF2B5EF4-FFF2-40B4-BE49-F238E27FC236}">
              <a16:creationId xmlns:a16="http://schemas.microsoft.com/office/drawing/2014/main" id="{2FC76EFE-76DB-4A04-B9B6-5177C7B92F1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6" name="TextBox 5055">
          <a:extLst>
            <a:ext uri="{FF2B5EF4-FFF2-40B4-BE49-F238E27FC236}">
              <a16:creationId xmlns:a16="http://schemas.microsoft.com/office/drawing/2014/main" id="{E3E8445A-AD7C-4D19-9272-FAFEB58F9CA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57" name="TextBox 5056">
          <a:extLst>
            <a:ext uri="{FF2B5EF4-FFF2-40B4-BE49-F238E27FC236}">
              <a16:creationId xmlns:a16="http://schemas.microsoft.com/office/drawing/2014/main" id="{555F22FD-ADDE-40C8-A347-BB5B5036DA9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58" name="TextBox 5057">
          <a:extLst>
            <a:ext uri="{FF2B5EF4-FFF2-40B4-BE49-F238E27FC236}">
              <a16:creationId xmlns:a16="http://schemas.microsoft.com/office/drawing/2014/main" id="{09DD0A37-3E2D-492B-B3D8-4C1BC4A2A75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59" name="TextBox 5058">
          <a:extLst>
            <a:ext uri="{FF2B5EF4-FFF2-40B4-BE49-F238E27FC236}">
              <a16:creationId xmlns:a16="http://schemas.microsoft.com/office/drawing/2014/main" id="{781738EE-4F9E-470F-8B9E-8C2096B05A4D}"/>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60" name="TextBox 5059">
          <a:extLst>
            <a:ext uri="{FF2B5EF4-FFF2-40B4-BE49-F238E27FC236}">
              <a16:creationId xmlns:a16="http://schemas.microsoft.com/office/drawing/2014/main" id="{4A836C31-A3F3-4E54-A75F-109294AF076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61" name="TextBox 5060">
          <a:extLst>
            <a:ext uri="{FF2B5EF4-FFF2-40B4-BE49-F238E27FC236}">
              <a16:creationId xmlns:a16="http://schemas.microsoft.com/office/drawing/2014/main" id="{05ECFD9E-52B6-49BB-86FA-7FD9D1EE2EB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62" name="TextBox 5061">
          <a:extLst>
            <a:ext uri="{FF2B5EF4-FFF2-40B4-BE49-F238E27FC236}">
              <a16:creationId xmlns:a16="http://schemas.microsoft.com/office/drawing/2014/main" id="{AD2E5C60-E098-44D8-B0B9-E82DD8B5BD6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63" name="TextBox 5062">
          <a:extLst>
            <a:ext uri="{FF2B5EF4-FFF2-40B4-BE49-F238E27FC236}">
              <a16:creationId xmlns:a16="http://schemas.microsoft.com/office/drawing/2014/main" id="{B6490517-F9A0-4DA4-8F99-AFB73DA3A17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4" name="TextBox 5063">
          <a:extLst>
            <a:ext uri="{FF2B5EF4-FFF2-40B4-BE49-F238E27FC236}">
              <a16:creationId xmlns:a16="http://schemas.microsoft.com/office/drawing/2014/main" id="{2EF6440D-FB5F-44C7-A8C6-D70859EB212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5" name="TextBox 5064">
          <a:extLst>
            <a:ext uri="{FF2B5EF4-FFF2-40B4-BE49-F238E27FC236}">
              <a16:creationId xmlns:a16="http://schemas.microsoft.com/office/drawing/2014/main" id="{CB4C32FB-B9BD-404D-9B81-53BA68E1482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6" name="TextBox 5065">
          <a:extLst>
            <a:ext uri="{FF2B5EF4-FFF2-40B4-BE49-F238E27FC236}">
              <a16:creationId xmlns:a16="http://schemas.microsoft.com/office/drawing/2014/main" id="{4A830407-6797-4DD6-944F-A76E7ED5944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67" name="TextBox 5066">
          <a:extLst>
            <a:ext uri="{FF2B5EF4-FFF2-40B4-BE49-F238E27FC236}">
              <a16:creationId xmlns:a16="http://schemas.microsoft.com/office/drawing/2014/main" id="{77F5B953-A937-4ED1-B2F1-3325E4CE1A1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5068" name="TextBox 5067">
          <a:extLst>
            <a:ext uri="{FF2B5EF4-FFF2-40B4-BE49-F238E27FC236}">
              <a16:creationId xmlns:a16="http://schemas.microsoft.com/office/drawing/2014/main" id="{B625FEE1-1070-40B3-A286-96E0DAE4681B}"/>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069" name="TextBox 5068">
          <a:extLst>
            <a:ext uri="{FF2B5EF4-FFF2-40B4-BE49-F238E27FC236}">
              <a16:creationId xmlns:a16="http://schemas.microsoft.com/office/drawing/2014/main" id="{26E7B084-A8C3-4AEA-820D-EFF4AC01BE58}"/>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070" name="TextBox 5069">
          <a:extLst>
            <a:ext uri="{FF2B5EF4-FFF2-40B4-BE49-F238E27FC236}">
              <a16:creationId xmlns:a16="http://schemas.microsoft.com/office/drawing/2014/main" id="{AA05EFD5-1D79-43AD-8620-27AFD8C25820}"/>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071" name="TextBox 5070">
          <a:extLst>
            <a:ext uri="{FF2B5EF4-FFF2-40B4-BE49-F238E27FC236}">
              <a16:creationId xmlns:a16="http://schemas.microsoft.com/office/drawing/2014/main" id="{1A639556-5D5E-4A5F-87A7-7F05446854D6}"/>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072" name="TextBox 5071">
          <a:extLst>
            <a:ext uri="{FF2B5EF4-FFF2-40B4-BE49-F238E27FC236}">
              <a16:creationId xmlns:a16="http://schemas.microsoft.com/office/drawing/2014/main" id="{0D580D6D-E9DD-4791-A00A-1BCFAFF0D96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073" name="TextBox 5072">
          <a:extLst>
            <a:ext uri="{FF2B5EF4-FFF2-40B4-BE49-F238E27FC236}">
              <a16:creationId xmlns:a16="http://schemas.microsoft.com/office/drawing/2014/main" id="{46BE2126-E8F4-4F5E-8C8C-1F890BBDEDD1}"/>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074" name="TextBox 5073">
          <a:extLst>
            <a:ext uri="{FF2B5EF4-FFF2-40B4-BE49-F238E27FC236}">
              <a16:creationId xmlns:a16="http://schemas.microsoft.com/office/drawing/2014/main" id="{FA8A458F-5ADA-4F40-B9A1-C33CAC609B39}"/>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075" name="TextBox 5074">
          <a:extLst>
            <a:ext uri="{FF2B5EF4-FFF2-40B4-BE49-F238E27FC236}">
              <a16:creationId xmlns:a16="http://schemas.microsoft.com/office/drawing/2014/main" id="{D85D70CD-87C7-43D0-A024-0EB4020951B9}"/>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076" name="TextBox 5075">
          <a:extLst>
            <a:ext uri="{FF2B5EF4-FFF2-40B4-BE49-F238E27FC236}">
              <a16:creationId xmlns:a16="http://schemas.microsoft.com/office/drawing/2014/main" id="{F44A959D-EC37-4D07-94C2-CF0CEA14E605}"/>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77" name="TextBox 5076">
          <a:extLst>
            <a:ext uri="{FF2B5EF4-FFF2-40B4-BE49-F238E27FC236}">
              <a16:creationId xmlns:a16="http://schemas.microsoft.com/office/drawing/2014/main" id="{AA5567EB-3694-4C74-8D23-ED34AD279C1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078" name="TextBox 5077">
          <a:extLst>
            <a:ext uri="{FF2B5EF4-FFF2-40B4-BE49-F238E27FC236}">
              <a16:creationId xmlns:a16="http://schemas.microsoft.com/office/drawing/2014/main" id="{CA48C1F5-85B2-489B-86D2-AA57A83E60C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79" name="TextBox 5078">
          <a:extLst>
            <a:ext uri="{FF2B5EF4-FFF2-40B4-BE49-F238E27FC236}">
              <a16:creationId xmlns:a16="http://schemas.microsoft.com/office/drawing/2014/main" id="{C991BDDD-05B5-433C-963A-A4355C875844}"/>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080" name="TextBox 5079">
          <a:extLst>
            <a:ext uri="{FF2B5EF4-FFF2-40B4-BE49-F238E27FC236}">
              <a16:creationId xmlns:a16="http://schemas.microsoft.com/office/drawing/2014/main" id="{546D11AA-C264-4878-B30E-F5FC90F1E2E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81" name="TextBox 5080">
          <a:extLst>
            <a:ext uri="{FF2B5EF4-FFF2-40B4-BE49-F238E27FC236}">
              <a16:creationId xmlns:a16="http://schemas.microsoft.com/office/drawing/2014/main" id="{A28D224E-B80D-48B7-AA79-F550623481E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82" name="TextBox 5081">
          <a:extLst>
            <a:ext uri="{FF2B5EF4-FFF2-40B4-BE49-F238E27FC236}">
              <a16:creationId xmlns:a16="http://schemas.microsoft.com/office/drawing/2014/main" id="{88C5535F-24E7-4ED0-BE8B-3081026F6B0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83" name="TextBox 5082">
          <a:extLst>
            <a:ext uri="{FF2B5EF4-FFF2-40B4-BE49-F238E27FC236}">
              <a16:creationId xmlns:a16="http://schemas.microsoft.com/office/drawing/2014/main" id="{57B453BF-A113-4BC9-A9B1-D51D918B6A3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84" name="TextBox 5083">
          <a:extLst>
            <a:ext uri="{FF2B5EF4-FFF2-40B4-BE49-F238E27FC236}">
              <a16:creationId xmlns:a16="http://schemas.microsoft.com/office/drawing/2014/main" id="{E438809C-980F-4B70-A287-909593589BE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85" name="TextBox 5084">
          <a:extLst>
            <a:ext uri="{FF2B5EF4-FFF2-40B4-BE49-F238E27FC236}">
              <a16:creationId xmlns:a16="http://schemas.microsoft.com/office/drawing/2014/main" id="{2A7F7AB7-AB73-43A5-9271-F379FAD62A9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086" name="TextBox 5085">
          <a:extLst>
            <a:ext uri="{FF2B5EF4-FFF2-40B4-BE49-F238E27FC236}">
              <a16:creationId xmlns:a16="http://schemas.microsoft.com/office/drawing/2014/main" id="{222798C5-9C98-4784-9A88-C9A344529EA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87" name="TextBox 5086">
          <a:extLst>
            <a:ext uri="{FF2B5EF4-FFF2-40B4-BE49-F238E27FC236}">
              <a16:creationId xmlns:a16="http://schemas.microsoft.com/office/drawing/2014/main" id="{E0417EB4-31F1-495F-BF16-6FCCAEA2229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88" name="TextBox 5087">
          <a:extLst>
            <a:ext uri="{FF2B5EF4-FFF2-40B4-BE49-F238E27FC236}">
              <a16:creationId xmlns:a16="http://schemas.microsoft.com/office/drawing/2014/main" id="{9ADBFE5A-2BCF-4C19-8296-E8101FA3DCE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89" name="TextBox 5088">
          <a:extLst>
            <a:ext uri="{FF2B5EF4-FFF2-40B4-BE49-F238E27FC236}">
              <a16:creationId xmlns:a16="http://schemas.microsoft.com/office/drawing/2014/main" id="{10DEF61A-3000-41C4-9F5B-9A6D67821F5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90" name="TextBox 5089">
          <a:extLst>
            <a:ext uri="{FF2B5EF4-FFF2-40B4-BE49-F238E27FC236}">
              <a16:creationId xmlns:a16="http://schemas.microsoft.com/office/drawing/2014/main" id="{828A6477-6268-4944-BA44-7C8A37BD3BA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1" name="TextBox 5090">
          <a:extLst>
            <a:ext uri="{FF2B5EF4-FFF2-40B4-BE49-F238E27FC236}">
              <a16:creationId xmlns:a16="http://schemas.microsoft.com/office/drawing/2014/main" id="{D474944C-195A-4874-A704-9C92D1E3D65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2" name="TextBox 5091">
          <a:extLst>
            <a:ext uri="{FF2B5EF4-FFF2-40B4-BE49-F238E27FC236}">
              <a16:creationId xmlns:a16="http://schemas.microsoft.com/office/drawing/2014/main" id="{C4608BD2-F233-4284-A0A6-8CFF9DFB7EC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5093" name="TextBox 5092">
          <a:extLst>
            <a:ext uri="{FF2B5EF4-FFF2-40B4-BE49-F238E27FC236}">
              <a16:creationId xmlns:a16="http://schemas.microsoft.com/office/drawing/2014/main" id="{D2E3A185-B3D9-4E33-8D57-FAE4F0F196D8}"/>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94" name="TextBox 5093">
          <a:extLst>
            <a:ext uri="{FF2B5EF4-FFF2-40B4-BE49-F238E27FC236}">
              <a16:creationId xmlns:a16="http://schemas.microsoft.com/office/drawing/2014/main" id="{8373E0BC-F265-480F-A7CB-DA6AC81DC54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095" name="TextBox 5094">
          <a:extLst>
            <a:ext uri="{FF2B5EF4-FFF2-40B4-BE49-F238E27FC236}">
              <a16:creationId xmlns:a16="http://schemas.microsoft.com/office/drawing/2014/main" id="{C01275F4-78E0-4423-BDF6-F9842FB70A3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6" name="TextBox 5095">
          <a:extLst>
            <a:ext uri="{FF2B5EF4-FFF2-40B4-BE49-F238E27FC236}">
              <a16:creationId xmlns:a16="http://schemas.microsoft.com/office/drawing/2014/main" id="{AD637D1D-59B5-44CD-B894-B1D471FD645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097" name="TextBox 5096">
          <a:extLst>
            <a:ext uri="{FF2B5EF4-FFF2-40B4-BE49-F238E27FC236}">
              <a16:creationId xmlns:a16="http://schemas.microsoft.com/office/drawing/2014/main" id="{ADE69E90-92E6-4584-A065-577BE0F0C33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98" name="TextBox 5097">
          <a:extLst>
            <a:ext uri="{FF2B5EF4-FFF2-40B4-BE49-F238E27FC236}">
              <a16:creationId xmlns:a16="http://schemas.microsoft.com/office/drawing/2014/main" id="{A191E3D3-9E90-4FE9-9194-3FBB86192CE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099" name="TextBox 5098">
          <a:extLst>
            <a:ext uri="{FF2B5EF4-FFF2-40B4-BE49-F238E27FC236}">
              <a16:creationId xmlns:a16="http://schemas.microsoft.com/office/drawing/2014/main" id="{D211D21B-2E85-4D2D-87AA-C71FFD85161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0" name="TextBox 5099">
          <a:extLst>
            <a:ext uri="{FF2B5EF4-FFF2-40B4-BE49-F238E27FC236}">
              <a16:creationId xmlns:a16="http://schemas.microsoft.com/office/drawing/2014/main" id="{E9F9B998-D67A-45F2-9947-ADDC4B30F86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1" name="TextBox 5100">
          <a:extLst>
            <a:ext uri="{FF2B5EF4-FFF2-40B4-BE49-F238E27FC236}">
              <a16:creationId xmlns:a16="http://schemas.microsoft.com/office/drawing/2014/main" id="{5B569B96-45C2-4BF0-9E96-53BCCA86582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02" name="TextBox 5101">
          <a:extLst>
            <a:ext uri="{FF2B5EF4-FFF2-40B4-BE49-F238E27FC236}">
              <a16:creationId xmlns:a16="http://schemas.microsoft.com/office/drawing/2014/main" id="{CE1AD884-7DFC-4D23-A631-4F440D9772F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03" name="TextBox 5102">
          <a:extLst>
            <a:ext uri="{FF2B5EF4-FFF2-40B4-BE49-F238E27FC236}">
              <a16:creationId xmlns:a16="http://schemas.microsoft.com/office/drawing/2014/main" id="{3831B676-76BD-4839-B3AF-6E2AA0EF7684}"/>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04" name="TextBox 5103">
          <a:extLst>
            <a:ext uri="{FF2B5EF4-FFF2-40B4-BE49-F238E27FC236}">
              <a16:creationId xmlns:a16="http://schemas.microsoft.com/office/drawing/2014/main" id="{2EC78CD8-7FBC-4E3C-96E5-25B5A5F3A64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05" name="TextBox 5104">
          <a:extLst>
            <a:ext uri="{FF2B5EF4-FFF2-40B4-BE49-F238E27FC236}">
              <a16:creationId xmlns:a16="http://schemas.microsoft.com/office/drawing/2014/main" id="{16DCEE19-6E0F-4777-A28A-D96039D4580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6" name="TextBox 5105">
          <a:extLst>
            <a:ext uri="{FF2B5EF4-FFF2-40B4-BE49-F238E27FC236}">
              <a16:creationId xmlns:a16="http://schemas.microsoft.com/office/drawing/2014/main" id="{C3ABFA69-98FE-4A26-8238-05012F376DA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07" name="TextBox 5106">
          <a:extLst>
            <a:ext uri="{FF2B5EF4-FFF2-40B4-BE49-F238E27FC236}">
              <a16:creationId xmlns:a16="http://schemas.microsoft.com/office/drawing/2014/main" id="{ABA7FCA2-84F6-47CA-B2BB-B577D785AB7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08" name="TextBox 5107">
          <a:extLst>
            <a:ext uri="{FF2B5EF4-FFF2-40B4-BE49-F238E27FC236}">
              <a16:creationId xmlns:a16="http://schemas.microsoft.com/office/drawing/2014/main" id="{185FB5B6-C902-4A2E-A71A-727FD96D905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09" name="TextBox 5108">
          <a:extLst>
            <a:ext uri="{FF2B5EF4-FFF2-40B4-BE49-F238E27FC236}">
              <a16:creationId xmlns:a16="http://schemas.microsoft.com/office/drawing/2014/main" id="{9CA058DE-3C90-422B-A32B-FBAB3B27CEA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10" name="TextBox 5109">
          <a:extLst>
            <a:ext uri="{FF2B5EF4-FFF2-40B4-BE49-F238E27FC236}">
              <a16:creationId xmlns:a16="http://schemas.microsoft.com/office/drawing/2014/main" id="{DFBA0D87-1EC8-44BB-AB55-D3E3872A153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11" name="TextBox 5110">
          <a:extLst>
            <a:ext uri="{FF2B5EF4-FFF2-40B4-BE49-F238E27FC236}">
              <a16:creationId xmlns:a16="http://schemas.microsoft.com/office/drawing/2014/main" id="{DA4B9056-FFDF-4B45-B15A-B7980C793FD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12" name="TextBox 5111">
          <a:extLst>
            <a:ext uri="{FF2B5EF4-FFF2-40B4-BE49-F238E27FC236}">
              <a16:creationId xmlns:a16="http://schemas.microsoft.com/office/drawing/2014/main" id="{9096AEB9-3BCF-4520-A409-E0C6933CD3E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13" name="TextBox 5112">
          <a:extLst>
            <a:ext uri="{FF2B5EF4-FFF2-40B4-BE49-F238E27FC236}">
              <a16:creationId xmlns:a16="http://schemas.microsoft.com/office/drawing/2014/main" id="{4AAA69B5-A658-4FAC-984C-055CC54A9F7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4" name="TextBox 5113">
          <a:extLst>
            <a:ext uri="{FF2B5EF4-FFF2-40B4-BE49-F238E27FC236}">
              <a16:creationId xmlns:a16="http://schemas.microsoft.com/office/drawing/2014/main" id="{C53F2397-ACAE-48D2-9093-CCBC542376B5}"/>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5" name="TextBox 5114">
          <a:extLst>
            <a:ext uri="{FF2B5EF4-FFF2-40B4-BE49-F238E27FC236}">
              <a16:creationId xmlns:a16="http://schemas.microsoft.com/office/drawing/2014/main" id="{912C8C79-83DE-49A7-8DAF-178FA09F36E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6" name="TextBox 5115">
          <a:extLst>
            <a:ext uri="{FF2B5EF4-FFF2-40B4-BE49-F238E27FC236}">
              <a16:creationId xmlns:a16="http://schemas.microsoft.com/office/drawing/2014/main" id="{4909F397-23C8-49BA-B7F5-5001F06C0E2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17" name="TextBox 5116">
          <a:extLst>
            <a:ext uri="{FF2B5EF4-FFF2-40B4-BE49-F238E27FC236}">
              <a16:creationId xmlns:a16="http://schemas.microsoft.com/office/drawing/2014/main" id="{B4171904-73BC-4FA2-806A-9E3F0E63766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18" name="TextBox 5117">
          <a:extLst>
            <a:ext uri="{FF2B5EF4-FFF2-40B4-BE49-F238E27FC236}">
              <a16:creationId xmlns:a16="http://schemas.microsoft.com/office/drawing/2014/main" id="{0FB42B29-0688-4938-B5F9-C1357CBCFEB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19" name="TextBox 5118">
          <a:extLst>
            <a:ext uri="{FF2B5EF4-FFF2-40B4-BE49-F238E27FC236}">
              <a16:creationId xmlns:a16="http://schemas.microsoft.com/office/drawing/2014/main" id="{A16D00F8-124C-4D79-8777-EFA0B46C05D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0" name="TextBox 5119">
          <a:extLst>
            <a:ext uri="{FF2B5EF4-FFF2-40B4-BE49-F238E27FC236}">
              <a16:creationId xmlns:a16="http://schemas.microsoft.com/office/drawing/2014/main" id="{E3D495E0-6B41-4D4A-8C03-1F010C41E8E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1" name="TextBox 5120">
          <a:extLst>
            <a:ext uri="{FF2B5EF4-FFF2-40B4-BE49-F238E27FC236}">
              <a16:creationId xmlns:a16="http://schemas.microsoft.com/office/drawing/2014/main" id="{9E801966-A688-4C62-A709-CCB64A2C450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2" name="TextBox 5121">
          <a:extLst>
            <a:ext uri="{FF2B5EF4-FFF2-40B4-BE49-F238E27FC236}">
              <a16:creationId xmlns:a16="http://schemas.microsoft.com/office/drawing/2014/main" id="{148D2106-4F06-41BC-9D44-B75A39FF097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23" name="TextBox 5122">
          <a:extLst>
            <a:ext uri="{FF2B5EF4-FFF2-40B4-BE49-F238E27FC236}">
              <a16:creationId xmlns:a16="http://schemas.microsoft.com/office/drawing/2014/main" id="{10B4556A-1D7F-44AD-8462-993F8AFDC55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4" name="TextBox 5123">
          <a:extLst>
            <a:ext uri="{FF2B5EF4-FFF2-40B4-BE49-F238E27FC236}">
              <a16:creationId xmlns:a16="http://schemas.microsoft.com/office/drawing/2014/main" id="{93F2DE03-F1CB-4F28-8FD9-4BDF1063F2A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5" name="TextBox 5124">
          <a:extLst>
            <a:ext uri="{FF2B5EF4-FFF2-40B4-BE49-F238E27FC236}">
              <a16:creationId xmlns:a16="http://schemas.microsoft.com/office/drawing/2014/main" id="{F29EBBBF-BC92-4784-A990-CA2627046F5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6" name="TextBox 5125">
          <a:extLst>
            <a:ext uri="{FF2B5EF4-FFF2-40B4-BE49-F238E27FC236}">
              <a16:creationId xmlns:a16="http://schemas.microsoft.com/office/drawing/2014/main" id="{76DABF45-4D0E-4510-A448-93B84043B53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7" name="TextBox 5126">
          <a:extLst>
            <a:ext uri="{FF2B5EF4-FFF2-40B4-BE49-F238E27FC236}">
              <a16:creationId xmlns:a16="http://schemas.microsoft.com/office/drawing/2014/main" id="{0B009A48-31BC-40D0-8CB9-F409F695522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8" name="TextBox 5127">
          <a:extLst>
            <a:ext uri="{FF2B5EF4-FFF2-40B4-BE49-F238E27FC236}">
              <a16:creationId xmlns:a16="http://schemas.microsoft.com/office/drawing/2014/main" id="{51E604E4-5799-405C-9582-269361A465D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29" name="TextBox 5128">
          <a:extLst>
            <a:ext uri="{FF2B5EF4-FFF2-40B4-BE49-F238E27FC236}">
              <a16:creationId xmlns:a16="http://schemas.microsoft.com/office/drawing/2014/main" id="{5BFC805D-BD40-466F-9B86-FA76ABFED4D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130" name="TextBox 5129">
          <a:extLst>
            <a:ext uri="{FF2B5EF4-FFF2-40B4-BE49-F238E27FC236}">
              <a16:creationId xmlns:a16="http://schemas.microsoft.com/office/drawing/2014/main" id="{6335140C-804D-4846-98A8-6B1635EE6750}"/>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131" name="TextBox 5130">
          <a:extLst>
            <a:ext uri="{FF2B5EF4-FFF2-40B4-BE49-F238E27FC236}">
              <a16:creationId xmlns:a16="http://schemas.microsoft.com/office/drawing/2014/main" id="{DF755F0C-6EAA-4F89-9603-005C70C4B672}"/>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132" name="TextBox 5131">
          <a:extLst>
            <a:ext uri="{FF2B5EF4-FFF2-40B4-BE49-F238E27FC236}">
              <a16:creationId xmlns:a16="http://schemas.microsoft.com/office/drawing/2014/main" id="{CC1C15A2-D533-42C1-BB01-663E3173E230}"/>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133" name="TextBox 5132">
          <a:extLst>
            <a:ext uri="{FF2B5EF4-FFF2-40B4-BE49-F238E27FC236}">
              <a16:creationId xmlns:a16="http://schemas.microsoft.com/office/drawing/2014/main" id="{4FA90AC3-4FDC-490D-9AF4-F319B579AF19}"/>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134" name="TextBox 5133">
          <a:extLst>
            <a:ext uri="{FF2B5EF4-FFF2-40B4-BE49-F238E27FC236}">
              <a16:creationId xmlns:a16="http://schemas.microsoft.com/office/drawing/2014/main" id="{E2B5E3B1-4C50-42CB-B14E-5E5701DCADB2}"/>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135" name="TextBox 5134">
          <a:extLst>
            <a:ext uri="{FF2B5EF4-FFF2-40B4-BE49-F238E27FC236}">
              <a16:creationId xmlns:a16="http://schemas.microsoft.com/office/drawing/2014/main" id="{77353D6C-5362-4198-82D4-23D88A86D273}"/>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136" name="TextBox 5135">
          <a:extLst>
            <a:ext uri="{FF2B5EF4-FFF2-40B4-BE49-F238E27FC236}">
              <a16:creationId xmlns:a16="http://schemas.microsoft.com/office/drawing/2014/main" id="{78CCB5C5-6155-48CD-B42F-AEB08CEE2959}"/>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37" name="TextBox 5136">
          <a:extLst>
            <a:ext uri="{FF2B5EF4-FFF2-40B4-BE49-F238E27FC236}">
              <a16:creationId xmlns:a16="http://schemas.microsoft.com/office/drawing/2014/main" id="{2CB348DE-8BDC-43AD-9F11-F6D9C60B4D4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38" name="TextBox 5137">
          <a:extLst>
            <a:ext uri="{FF2B5EF4-FFF2-40B4-BE49-F238E27FC236}">
              <a16:creationId xmlns:a16="http://schemas.microsoft.com/office/drawing/2014/main" id="{AE654FF6-A292-4941-ACBE-8E100EC8907C}"/>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39" name="TextBox 5138">
          <a:extLst>
            <a:ext uri="{FF2B5EF4-FFF2-40B4-BE49-F238E27FC236}">
              <a16:creationId xmlns:a16="http://schemas.microsoft.com/office/drawing/2014/main" id="{B95DBC41-98A2-41D7-B36E-63AECC3B57B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40" name="TextBox 5139">
          <a:extLst>
            <a:ext uri="{FF2B5EF4-FFF2-40B4-BE49-F238E27FC236}">
              <a16:creationId xmlns:a16="http://schemas.microsoft.com/office/drawing/2014/main" id="{34C0B0C6-A971-4A42-B922-9E0957C25BF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41" name="TextBox 5140">
          <a:extLst>
            <a:ext uri="{FF2B5EF4-FFF2-40B4-BE49-F238E27FC236}">
              <a16:creationId xmlns:a16="http://schemas.microsoft.com/office/drawing/2014/main" id="{2701FDDA-5797-437D-942D-781BB02A50C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42" name="TextBox 5141">
          <a:extLst>
            <a:ext uri="{FF2B5EF4-FFF2-40B4-BE49-F238E27FC236}">
              <a16:creationId xmlns:a16="http://schemas.microsoft.com/office/drawing/2014/main" id="{A266F3F3-0DE9-4879-B8DC-475509DF9D7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43" name="TextBox 5142">
          <a:extLst>
            <a:ext uri="{FF2B5EF4-FFF2-40B4-BE49-F238E27FC236}">
              <a16:creationId xmlns:a16="http://schemas.microsoft.com/office/drawing/2014/main" id="{4F006A04-2CF2-4921-B8AC-FAF0BD8207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44" name="TextBox 5143">
          <a:extLst>
            <a:ext uri="{FF2B5EF4-FFF2-40B4-BE49-F238E27FC236}">
              <a16:creationId xmlns:a16="http://schemas.microsoft.com/office/drawing/2014/main" id="{F59330CA-6524-4D00-B7D7-B048CCEA7BB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45" name="TextBox 5144">
          <a:extLst>
            <a:ext uri="{FF2B5EF4-FFF2-40B4-BE49-F238E27FC236}">
              <a16:creationId xmlns:a16="http://schemas.microsoft.com/office/drawing/2014/main" id="{83F4A148-D92C-40EB-B325-56A033D10B4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46" name="TextBox 5145">
          <a:extLst>
            <a:ext uri="{FF2B5EF4-FFF2-40B4-BE49-F238E27FC236}">
              <a16:creationId xmlns:a16="http://schemas.microsoft.com/office/drawing/2014/main" id="{428EAD3D-ABCE-47F3-820C-1BAC35996A1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47" name="TextBox 5146">
          <a:extLst>
            <a:ext uri="{FF2B5EF4-FFF2-40B4-BE49-F238E27FC236}">
              <a16:creationId xmlns:a16="http://schemas.microsoft.com/office/drawing/2014/main" id="{14402C6D-E8F3-4D82-B94A-A0E47548905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48" name="TextBox 5147">
          <a:extLst>
            <a:ext uri="{FF2B5EF4-FFF2-40B4-BE49-F238E27FC236}">
              <a16:creationId xmlns:a16="http://schemas.microsoft.com/office/drawing/2014/main" id="{427AAF7D-51E3-42B2-8D78-287F03A62BB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49" name="TextBox 5148">
          <a:extLst>
            <a:ext uri="{FF2B5EF4-FFF2-40B4-BE49-F238E27FC236}">
              <a16:creationId xmlns:a16="http://schemas.microsoft.com/office/drawing/2014/main" id="{2D71D54C-B4DA-4C97-BEC9-8D4B0AEDE33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50" name="TextBox 5149">
          <a:extLst>
            <a:ext uri="{FF2B5EF4-FFF2-40B4-BE49-F238E27FC236}">
              <a16:creationId xmlns:a16="http://schemas.microsoft.com/office/drawing/2014/main" id="{6C78A13C-92F7-45DA-8E45-0422CC7D6E2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51" name="TextBox 5150">
          <a:extLst>
            <a:ext uri="{FF2B5EF4-FFF2-40B4-BE49-F238E27FC236}">
              <a16:creationId xmlns:a16="http://schemas.microsoft.com/office/drawing/2014/main" id="{FD837013-45CF-44CF-8F99-AF6E87D4698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152" name="TextBox 5151">
          <a:extLst>
            <a:ext uri="{FF2B5EF4-FFF2-40B4-BE49-F238E27FC236}">
              <a16:creationId xmlns:a16="http://schemas.microsoft.com/office/drawing/2014/main" id="{48CC4BF2-EB5A-476F-B129-686D8AB4AC2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53" name="TextBox 5152">
          <a:extLst>
            <a:ext uri="{FF2B5EF4-FFF2-40B4-BE49-F238E27FC236}">
              <a16:creationId xmlns:a16="http://schemas.microsoft.com/office/drawing/2014/main" id="{DF93010B-3024-499D-B5C4-CE003F271A7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54" name="TextBox 5153">
          <a:extLst>
            <a:ext uri="{FF2B5EF4-FFF2-40B4-BE49-F238E27FC236}">
              <a16:creationId xmlns:a16="http://schemas.microsoft.com/office/drawing/2014/main" id="{4FD58FD1-251F-419F-B9BC-8EFF77D5F0C1}"/>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55" name="TextBox 5154">
          <a:extLst>
            <a:ext uri="{FF2B5EF4-FFF2-40B4-BE49-F238E27FC236}">
              <a16:creationId xmlns:a16="http://schemas.microsoft.com/office/drawing/2014/main" id="{62FD8896-7DEE-4DA6-91CC-C9E8D0576C0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56" name="TextBox 5155">
          <a:extLst>
            <a:ext uri="{FF2B5EF4-FFF2-40B4-BE49-F238E27FC236}">
              <a16:creationId xmlns:a16="http://schemas.microsoft.com/office/drawing/2014/main" id="{86D9772D-C9F4-4085-A4A9-79145FA9161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57" name="TextBox 5156">
          <a:extLst>
            <a:ext uri="{FF2B5EF4-FFF2-40B4-BE49-F238E27FC236}">
              <a16:creationId xmlns:a16="http://schemas.microsoft.com/office/drawing/2014/main" id="{BDB79004-800D-44A5-A10D-89CF2B3A46B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58" name="TextBox 5157">
          <a:extLst>
            <a:ext uri="{FF2B5EF4-FFF2-40B4-BE49-F238E27FC236}">
              <a16:creationId xmlns:a16="http://schemas.microsoft.com/office/drawing/2014/main" id="{56123581-38BB-49E8-A289-47018C4FCD9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59" name="TextBox 5158">
          <a:extLst>
            <a:ext uri="{FF2B5EF4-FFF2-40B4-BE49-F238E27FC236}">
              <a16:creationId xmlns:a16="http://schemas.microsoft.com/office/drawing/2014/main" id="{737A838E-B9D7-4560-86AC-C4EA9C4121D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60" name="TextBox 5159">
          <a:extLst>
            <a:ext uri="{FF2B5EF4-FFF2-40B4-BE49-F238E27FC236}">
              <a16:creationId xmlns:a16="http://schemas.microsoft.com/office/drawing/2014/main" id="{DD4082D1-FB78-4B30-99E6-288223E4549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61" name="TextBox 5160">
          <a:extLst>
            <a:ext uri="{FF2B5EF4-FFF2-40B4-BE49-F238E27FC236}">
              <a16:creationId xmlns:a16="http://schemas.microsoft.com/office/drawing/2014/main" id="{23EB627B-E3B5-446A-B139-8EEA36D6DDE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162" name="TextBox 5161">
          <a:extLst>
            <a:ext uri="{FF2B5EF4-FFF2-40B4-BE49-F238E27FC236}">
              <a16:creationId xmlns:a16="http://schemas.microsoft.com/office/drawing/2014/main" id="{C6B32E54-CFAB-4A57-8636-7821031F733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3" name="TextBox 5162">
          <a:extLst>
            <a:ext uri="{FF2B5EF4-FFF2-40B4-BE49-F238E27FC236}">
              <a16:creationId xmlns:a16="http://schemas.microsoft.com/office/drawing/2014/main" id="{9110437F-555A-4145-81F4-A065075FB75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4" name="TextBox 5163">
          <a:extLst>
            <a:ext uri="{FF2B5EF4-FFF2-40B4-BE49-F238E27FC236}">
              <a16:creationId xmlns:a16="http://schemas.microsoft.com/office/drawing/2014/main" id="{F795F5C1-0C2B-4B06-ADF9-7C599340762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5" name="TextBox 5164">
          <a:extLst>
            <a:ext uri="{FF2B5EF4-FFF2-40B4-BE49-F238E27FC236}">
              <a16:creationId xmlns:a16="http://schemas.microsoft.com/office/drawing/2014/main" id="{6AEDF05D-BA3F-4D47-8212-A0B804E9D79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6" name="TextBox 5165">
          <a:extLst>
            <a:ext uri="{FF2B5EF4-FFF2-40B4-BE49-F238E27FC236}">
              <a16:creationId xmlns:a16="http://schemas.microsoft.com/office/drawing/2014/main" id="{84ED6B31-3C8B-4DE6-A6EA-C217B952B3F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7" name="TextBox 5166">
          <a:extLst>
            <a:ext uri="{FF2B5EF4-FFF2-40B4-BE49-F238E27FC236}">
              <a16:creationId xmlns:a16="http://schemas.microsoft.com/office/drawing/2014/main" id="{DD4592C3-8CC1-4930-9998-7E55FF246D4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68" name="TextBox 5167">
          <a:extLst>
            <a:ext uri="{FF2B5EF4-FFF2-40B4-BE49-F238E27FC236}">
              <a16:creationId xmlns:a16="http://schemas.microsoft.com/office/drawing/2014/main" id="{BAA3318B-785F-4740-92F0-ECB9C17D806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69" name="TextBox 5168">
          <a:extLst>
            <a:ext uri="{FF2B5EF4-FFF2-40B4-BE49-F238E27FC236}">
              <a16:creationId xmlns:a16="http://schemas.microsoft.com/office/drawing/2014/main" id="{1C8D0AC9-5CF8-44FE-85C3-78DF0192456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70" name="TextBox 5169">
          <a:extLst>
            <a:ext uri="{FF2B5EF4-FFF2-40B4-BE49-F238E27FC236}">
              <a16:creationId xmlns:a16="http://schemas.microsoft.com/office/drawing/2014/main" id="{C2259ABF-BD72-4984-B6CE-6D38CAD908A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71" name="TextBox 5170">
          <a:extLst>
            <a:ext uri="{FF2B5EF4-FFF2-40B4-BE49-F238E27FC236}">
              <a16:creationId xmlns:a16="http://schemas.microsoft.com/office/drawing/2014/main" id="{6D01A21D-5BFC-4002-AC0A-568FAC1C0BB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72" name="TextBox 5171">
          <a:extLst>
            <a:ext uri="{FF2B5EF4-FFF2-40B4-BE49-F238E27FC236}">
              <a16:creationId xmlns:a16="http://schemas.microsoft.com/office/drawing/2014/main" id="{04B61CF2-B104-4FAD-A5D6-2D683D9A8CF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73" name="TextBox 5172">
          <a:extLst>
            <a:ext uri="{FF2B5EF4-FFF2-40B4-BE49-F238E27FC236}">
              <a16:creationId xmlns:a16="http://schemas.microsoft.com/office/drawing/2014/main" id="{B229EBF9-7845-48A2-905C-EAC1803FA79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174" name="TextBox 5173">
          <a:extLst>
            <a:ext uri="{FF2B5EF4-FFF2-40B4-BE49-F238E27FC236}">
              <a16:creationId xmlns:a16="http://schemas.microsoft.com/office/drawing/2014/main" id="{4DE9EED0-0705-4E3A-B913-5522E01A6D5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5" name="TextBox 5174">
          <a:extLst>
            <a:ext uri="{FF2B5EF4-FFF2-40B4-BE49-F238E27FC236}">
              <a16:creationId xmlns:a16="http://schemas.microsoft.com/office/drawing/2014/main" id="{13B285FC-D8FD-47A9-AFC7-770EAE54F31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6" name="TextBox 5175">
          <a:extLst>
            <a:ext uri="{FF2B5EF4-FFF2-40B4-BE49-F238E27FC236}">
              <a16:creationId xmlns:a16="http://schemas.microsoft.com/office/drawing/2014/main" id="{47EED401-BDD6-46C8-ABBC-68CB45169B1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7" name="TextBox 5176">
          <a:extLst>
            <a:ext uri="{FF2B5EF4-FFF2-40B4-BE49-F238E27FC236}">
              <a16:creationId xmlns:a16="http://schemas.microsoft.com/office/drawing/2014/main" id="{56928B13-2E7B-4F6C-874A-8106518666C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8" name="TextBox 5177">
          <a:extLst>
            <a:ext uri="{FF2B5EF4-FFF2-40B4-BE49-F238E27FC236}">
              <a16:creationId xmlns:a16="http://schemas.microsoft.com/office/drawing/2014/main" id="{4DBA2635-54D8-4B81-9F1C-9B66CDB5307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79" name="TextBox 5178">
          <a:extLst>
            <a:ext uri="{FF2B5EF4-FFF2-40B4-BE49-F238E27FC236}">
              <a16:creationId xmlns:a16="http://schemas.microsoft.com/office/drawing/2014/main" id="{88D9D368-6FB9-4234-AEA8-5F1F883569C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0" name="TextBox 5179">
          <a:extLst>
            <a:ext uri="{FF2B5EF4-FFF2-40B4-BE49-F238E27FC236}">
              <a16:creationId xmlns:a16="http://schemas.microsoft.com/office/drawing/2014/main" id="{1731CF85-26D6-4FE4-A023-8610AF3DD4F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1" name="TextBox 5180">
          <a:extLst>
            <a:ext uri="{FF2B5EF4-FFF2-40B4-BE49-F238E27FC236}">
              <a16:creationId xmlns:a16="http://schemas.microsoft.com/office/drawing/2014/main" id="{617E45DE-0C97-4A8E-9A88-C7A34D7C124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2" name="TextBox 5181">
          <a:extLst>
            <a:ext uri="{FF2B5EF4-FFF2-40B4-BE49-F238E27FC236}">
              <a16:creationId xmlns:a16="http://schemas.microsoft.com/office/drawing/2014/main" id="{DA2AD068-292D-4B8A-A4D9-AC3B23E9AB7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3" name="TextBox 5182">
          <a:extLst>
            <a:ext uri="{FF2B5EF4-FFF2-40B4-BE49-F238E27FC236}">
              <a16:creationId xmlns:a16="http://schemas.microsoft.com/office/drawing/2014/main" id="{56A7CE00-608E-4F52-97E2-CEA9491ED1F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4" name="TextBox 5183">
          <a:extLst>
            <a:ext uri="{FF2B5EF4-FFF2-40B4-BE49-F238E27FC236}">
              <a16:creationId xmlns:a16="http://schemas.microsoft.com/office/drawing/2014/main" id="{2A80C8F6-42F8-48FB-8737-4E06298A904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5" name="TextBox 5184">
          <a:extLst>
            <a:ext uri="{FF2B5EF4-FFF2-40B4-BE49-F238E27FC236}">
              <a16:creationId xmlns:a16="http://schemas.microsoft.com/office/drawing/2014/main" id="{66F23CA0-29C5-4551-A71D-85C721B5468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6" name="TextBox 5185">
          <a:extLst>
            <a:ext uri="{FF2B5EF4-FFF2-40B4-BE49-F238E27FC236}">
              <a16:creationId xmlns:a16="http://schemas.microsoft.com/office/drawing/2014/main" id="{CCAC4BFB-714C-44F1-8B65-168D08B64E8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7" name="TextBox 5186">
          <a:extLst>
            <a:ext uri="{FF2B5EF4-FFF2-40B4-BE49-F238E27FC236}">
              <a16:creationId xmlns:a16="http://schemas.microsoft.com/office/drawing/2014/main" id="{90F13418-9BCF-4410-95F0-285487DD8FB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88" name="TextBox 5187">
          <a:extLst>
            <a:ext uri="{FF2B5EF4-FFF2-40B4-BE49-F238E27FC236}">
              <a16:creationId xmlns:a16="http://schemas.microsoft.com/office/drawing/2014/main" id="{0D069594-385F-45A9-A89C-0FAF015874D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89" name="TextBox 5188">
          <a:extLst>
            <a:ext uri="{FF2B5EF4-FFF2-40B4-BE49-F238E27FC236}">
              <a16:creationId xmlns:a16="http://schemas.microsoft.com/office/drawing/2014/main" id="{94BD9268-8B24-40A5-B556-00801C2DD0D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0" name="TextBox 5189">
          <a:extLst>
            <a:ext uri="{FF2B5EF4-FFF2-40B4-BE49-F238E27FC236}">
              <a16:creationId xmlns:a16="http://schemas.microsoft.com/office/drawing/2014/main" id="{6D06DA78-269D-4906-9B4D-B928943B8D1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1" name="TextBox 5190">
          <a:extLst>
            <a:ext uri="{FF2B5EF4-FFF2-40B4-BE49-F238E27FC236}">
              <a16:creationId xmlns:a16="http://schemas.microsoft.com/office/drawing/2014/main" id="{8E25F341-B953-4899-AD19-00FE63608DC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2" name="TextBox 5191">
          <a:extLst>
            <a:ext uri="{FF2B5EF4-FFF2-40B4-BE49-F238E27FC236}">
              <a16:creationId xmlns:a16="http://schemas.microsoft.com/office/drawing/2014/main" id="{75047FB8-CC22-465A-B5CB-EC632D7DE1F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3" name="TextBox 5192">
          <a:extLst>
            <a:ext uri="{FF2B5EF4-FFF2-40B4-BE49-F238E27FC236}">
              <a16:creationId xmlns:a16="http://schemas.microsoft.com/office/drawing/2014/main" id="{A3650B9A-D89C-43CE-AEC5-0B6CA627110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194" name="TextBox 5193">
          <a:extLst>
            <a:ext uri="{FF2B5EF4-FFF2-40B4-BE49-F238E27FC236}">
              <a16:creationId xmlns:a16="http://schemas.microsoft.com/office/drawing/2014/main" id="{15158989-BC1E-40E1-94FE-579FA08FB89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95" name="TextBox 5194">
          <a:extLst>
            <a:ext uri="{FF2B5EF4-FFF2-40B4-BE49-F238E27FC236}">
              <a16:creationId xmlns:a16="http://schemas.microsoft.com/office/drawing/2014/main" id="{6AB86CFC-993E-459D-A0D9-AB7B07C6B8C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196" name="TextBox 5195">
          <a:extLst>
            <a:ext uri="{FF2B5EF4-FFF2-40B4-BE49-F238E27FC236}">
              <a16:creationId xmlns:a16="http://schemas.microsoft.com/office/drawing/2014/main" id="{86D04EB8-594D-446F-97C3-C418EB68A4C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97" name="TextBox 5196">
          <a:extLst>
            <a:ext uri="{FF2B5EF4-FFF2-40B4-BE49-F238E27FC236}">
              <a16:creationId xmlns:a16="http://schemas.microsoft.com/office/drawing/2014/main" id="{7197654A-77C5-49D3-A713-8F7F2FE4B39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98" name="TextBox 5197">
          <a:extLst>
            <a:ext uri="{FF2B5EF4-FFF2-40B4-BE49-F238E27FC236}">
              <a16:creationId xmlns:a16="http://schemas.microsoft.com/office/drawing/2014/main" id="{4BBBAB37-2955-42D2-9CB1-189B7C36789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199" name="TextBox 5198">
          <a:extLst>
            <a:ext uri="{FF2B5EF4-FFF2-40B4-BE49-F238E27FC236}">
              <a16:creationId xmlns:a16="http://schemas.microsoft.com/office/drawing/2014/main" id="{997EAB68-1028-42FF-8871-D9CA3BA7B6A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00" name="TextBox 5199">
          <a:extLst>
            <a:ext uri="{FF2B5EF4-FFF2-40B4-BE49-F238E27FC236}">
              <a16:creationId xmlns:a16="http://schemas.microsoft.com/office/drawing/2014/main" id="{728F0BF8-9EB3-478D-B996-64451EEEB05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1" name="TextBox 5200">
          <a:extLst>
            <a:ext uri="{FF2B5EF4-FFF2-40B4-BE49-F238E27FC236}">
              <a16:creationId xmlns:a16="http://schemas.microsoft.com/office/drawing/2014/main" id="{76802673-DD06-4ADD-977B-D445514B66E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2" name="TextBox 5201">
          <a:extLst>
            <a:ext uri="{FF2B5EF4-FFF2-40B4-BE49-F238E27FC236}">
              <a16:creationId xmlns:a16="http://schemas.microsoft.com/office/drawing/2014/main" id="{37BE9C9B-B6C5-45B9-9794-116A4311AF3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03" name="TextBox 5202">
          <a:extLst>
            <a:ext uri="{FF2B5EF4-FFF2-40B4-BE49-F238E27FC236}">
              <a16:creationId xmlns:a16="http://schemas.microsoft.com/office/drawing/2014/main" id="{A15CB971-89E6-4CF8-AC7B-92AD4743F86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04" name="TextBox 5203">
          <a:extLst>
            <a:ext uri="{FF2B5EF4-FFF2-40B4-BE49-F238E27FC236}">
              <a16:creationId xmlns:a16="http://schemas.microsoft.com/office/drawing/2014/main" id="{C1B19E02-FFBA-4A25-AF47-B36DF74ABB5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5" name="TextBox 5204">
          <a:extLst>
            <a:ext uri="{FF2B5EF4-FFF2-40B4-BE49-F238E27FC236}">
              <a16:creationId xmlns:a16="http://schemas.microsoft.com/office/drawing/2014/main" id="{E6AF72AB-91F7-45B2-9BD5-40CC7E5D516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6" name="TextBox 5205">
          <a:extLst>
            <a:ext uri="{FF2B5EF4-FFF2-40B4-BE49-F238E27FC236}">
              <a16:creationId xmlns:a16="http://schemas.microsoft.com/office/drawing/2014/main" id="{9311D9DD-C1D4-4298-A95E-649B489FF82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7" name="TextBox 5206">
          <a:extLst>
            <a:ext uri="{FF2B5EF4-FFF2-40B4-BE49-F238E27FC236}">
              <a16:creationId xmlns:a16="http://schemas.microsoft.com/office/drawing/2014/main" id="{4F56430C-F49E-435A-BF8E-5D229934731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8" name="TextBox 5207">
          <a:extLst>
            <a:ext uri="{FF2B5EF4-FFF2-40B4-BE49-F238E27FC236}">
              <a16:creationId xmlns:a16="http://schemas.microsoft.com/office/drawing/2014/main" id="{0A125FF5-AAC5-488F-A455-EFECF8F06F9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09" name="TextBox 5208">
          <a:extLst>
            <a:ext uri="{FF2B5EF4-FFF2-40B4-BE49-F238E27FC236}">
              <a16:creationId xmlns:a16="http://schemas.microsoft.com/office/drawing/2014/main" id="{8AC0F0A1-FB3C-47AB-9F20-A5BA99B3932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0" name="TextBox 5209">
          <a:extLst>
            <a:ext uri="{FF2B5EF4-FFF2-40B4-BE49-F238E27FC236}">
              <a16:creationId xmlns:a16="http://schemas.microsoft.com/office/drawing/2014/main" id="{48BABF5A-23BB-48C9-8DD6-3A4F67CB980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1" name="TextBox 5210">
          <a:extLst>
            <a:ext uri="{FF2B5EF4-FFF2-40B4-BE49-F238E27FC236}">
              <a16:creationId xmlns:a16="http://schemas.microsoft.com/office/drawing/2014/main" id="{3F21FB9F-1328-47D3-B200-15926E2B57B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2" name="TextBox 5211">
          <a:extLst>
            <a:ext uri="{FF2B5EF4-FFF2-40B4-BE49-F238E27FC236}">
              <a16:creationId xmlns:a16="http://schemas.microsoft.com/office/drawing/2014/main" id="{E8CFAD13-2711-45B8-9B88-4045B4024B7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3" name="TextBox 5212">
          <a:extLst>
            <a:ext uri="{FF2B5EF4-FFF2-40B4-BE49-F238E27FC236}">
              <a16:creationId xmlns:a16="http://schemas.microsoft.com/office/drawing/2014/main" id="{B37590EB-7810-4DAB-B8F9-729DC3078CA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4" name="TextBox 5213">
          <a:extLst>
            <a:ext uri="{FF2B5EF4-FFF2-40B4-BE49-F238E27FC236}">
              <a16:creationId xmlns:a16="http://schemas.microsoft.com/office/drawing/2014/main" id="{CB7D9243-D950-47F0-B245-91D2FB78EDD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5" name="TextBox 5214">
          <a:extLst>
            <a:ext uri="{FF2B5EF4-FFF2-40B4-BE49-F238E27FC236}">
              <a16:creationId xmlns:a16="http://schemas.microsoft.com/office/drawing/2014/main" id="{A6CEFD5E-7AF0-480C-832D-54518DB64390}"/>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6" name="TextBox 5215">
          <a:extLst>
            <a:ext uri="{FF2B5EF4-FFF2-40B4-BE49-F238E27FC236}">
              <a16:creationId xmlns:a16="http://schemas.microsoft.com/office/drawing/2014/main" id="{2155DA5F-2CAD-4D19-8EAB-A182F6280BDD}"/>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7" name="TextBox 5216">
          <a:extLst>
            <a:ext uri="{FF2B5EF4-FFF2-40B4-BE49-F238E27FC236}">
              <a16:creationId xmlns:a16="http://schemas.microsoft.com/office/drawing/2014/main" id="{5B7FCEF6-2EF6-45FB-BFE7-A4FDC551889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18" name="TextBox 5217">
          <a:extLst>
            <a:ext uri="{FF2B5EF4-FFF2-40B4-BE49-F238E27FC236}">
              <a16:creationId xmlns:a16="http://schemas.microsoft.com/office/drawing/2014/main" id="{9E17075D-7ED2-43EF-A517-AC8C134B432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19" name="TextBox 5218">
          <a:extLst>
            <a:ext uri="{FF2B5EF4-FFF2-40B4-BE49-F238E27FC236}">
              <a16:creationId xmlns:a16="http://schemas.microsoft.com/office/drawing/2014/main" id="{5B11EC31-3FF3-4DFF-9BF8-C314CD93521A}"/>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20" name="TextBox 5219">
          <a:extLst>
            <a:ext uri="{FF2B5EF4-FFF2-40B4-BE49-F238E27FC236}">
              <a16:creationId xmlns:a16="http://schemas.microsoft.com/office/drawing/2014/main" id="{4A76CA49-06C9-473C-AD2A-A416D72D6E6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1" name="TextBox 5220">
          <a:extLst>
            <a:ext uri="{FF2B5EF4-FFF2-40B4-BE49-F238E27FC236}">
              <a16:creationId xmlns:a16="http://schemas.microsoft.com/office/drawing/2014/main" id="{9DD5BC4B-A12E-4A75-B88C-EFE4268E9D2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2" name="TextBox 5221">
          <a:extLst>
            <a:ext uri="{FF2B5EF4-FFF2-40B4-BE49-F238E27FC236}">
              <a16:creationId xmlns:a16="http://schemas.microsoft.com/office/drawing/2014/main" id="{24C36800-F776-44DD-8131-34750F27C4F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3" name="TextBox 5222">
          <a:extLst>
            <a:ext uri="{FF2B5EF4-FFF2-40B4-BE49-F238E27FC236}">
              <a16:creationId xmlns:a16="http://schemas.microsoft.com/office/drawing/2014/main" id="{471C76BA-2E4C-461E-889F-90DF41A62B0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4" name="TextBox 5223">
          <a:extLst>
            <a:ext uri="{FF2B5EF4-FFF2-40B4-BE49-F238E27FC236}">
              <a16:creationId xmlns:a16="http://schemas.microsoft.com/office/drawing/2014/main" id="{E33F865B-A378-471F-B362-6596DE4F5A84}"/>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5" name="TextBox 5224">
          <a:extLst>
            <a:ext uri="{FF2B5EF4-FFF2-40B4-BE49-F238E27FC236}">
              <a16:creationId xmlns:a16="http://schemas.microsoft.com/office/drawing/2014/main" id="{9AA1811D-B0E5-4B73-9FE9-275AB9A51CA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6" name="TextBox 5225">
          <a:extLst>
            <a:ext uri="{FF2B5EF4-FFF2-40B4-BE49-F238E27FC236}">
              <a16:creationId xmlns:a16="http://schemas.microsoft.com/office/drawing/2014/main" id="{A1C57E6B-3EC7-4DB5-AB7E-96C094B4399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7" name="TextBox 5226">
          <a:extLst>
            <a:ext uri="{FF2B5EF4-FFF2-40B4-BE49-F238E27FC236}">
              <a16:creationId xmlns:a16="http://schemas.microsoft.com/office/drawing/2014/main" id="{0F5077C9-33B1-4832-BFB9-14D730800D1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28" name="TextBox 5227">
          <a:extLst>
            <a:ext uri="{FF2B5EF4-FFF2-40B4-BE49-F238E27FC236}">
              <a16:creationId xmlns:a16="http://schemas.microsoft.com/office/drawing/2014/main" id="{63A76BEA-1256-4989-B0E0-99B2CC0B563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29" name="TextBox 5228">
          <a:extLst>
            <a:ext uri="{FF2B5EF4-FFF2-40B4-BE49-F238E27FC236}">
              <a16:creationId xmlns:a16="http://schemas.microsoft.com/office/drawing/2014/main" id="{783B172A-2FEB-498E-BBE6-AB0116D4670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30" name="TextBox 5229">
          <a:extLst>
            <a:ext uri="{FF2B5EF4-FFF2-40B4-BE49-F238E27FC236}">
              <a16:creationId xmlns:a16="http://schemas.microsoft.com/office/drawing/2014/main" id="{00912F7C-B25E-48D3-9839-D1EDA5A3F3E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1" name="TextBox 5230">
          <a:extLst>
            <a:ext uri="{FF2B5EF4-FFF2-40B4-BE49-F238E27FC236}">
              <a16:creationId xmlns:a16="http://schemas.microsoft.com/office/drawing/2014/main" id="{790443EE-E1F8-41FD-A0D3-AC55F83AA49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2" name="TextBox 5231">
          <a:extLst>
            <a:ext uri="{FF2B5EF4-FFF2-40B4-BE49-F238E27FC236}">
              <a16:creationId xmlns:a16="http://schemas.microsoft.com/office/drawing/2014/main" id="{0B7EAF1E-D467-4772-93A1-0B5343E866F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33" name="TextBox 5232">
          <a:extLst>
            <a:ext uri="{FF2B5EF4-FFF2-40B4-BE49-F238E27FC236}">
              <a16:creationId xmlns:a16="http://schemas.microsoft.com/office/drawing/2014/main" id="{3C0AC562-D6DA-415B-BA82-F7531D70321B}"/>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234" name="TextBox 5233">
          <a:extLst>
            <a:ext uri="{FF2B5EF4-FFF2-40B4-BE49-F238E27FC236}">
              <a16:creationId xmlns:a16="http://schemas.microsoft.com/office/drawing/2014/main" id="{5EC9D6C8-AB96-455F-A9FB-378839133FD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5" name="TextBox 5234">
          <a:extLst>
            <a:ext uri="{FF2B5EF4-FFF2-40B4-BE49-F238E27FC236}">
              <a16:creationId xmlns:a16="http://schemas.microsoft.com/office/drawing/2014/main" id="{4B7EA5E1-A070-4DDE-B0D4-07DF66FB5BC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236" name="TextBox 5235">
          <a:extLst>
            <a:ext uri="{FF2B5EF4-FFF2-40B4-BE49-F238E27FC236}">
              <a16:creationId xmlns:a16="http://schemas.microsoft.com/office/drawing/2014/main" id="{2AC5F850-2FBF-4403-8C0B-045F7FA4D3A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37" name="TextBox 5236">
          <a:extLst>
            <a:ext uri="{FF2B5EF4-FFF2-40B4-BE49-F238E27FC236}">
              <a16:creationId xmlns:a16="http://schemas.microsoft.com/office/drawing/2014/main" id="{BB1571A4-4538-4E56-9E84-61A9F6C3168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38" name="TextBox 5237">
          <a:extLst>
            <a:ext uri="{FF2B5EF4-FFF2-40B4-BE49-F238E27FC236}">
              <a16:creationId xmlns:a16="http://schemas.microsoft.com/office/drawing/2014/main" id="{ABC4AFF9-D675-4B5F-A7C1-570FCA2CCDE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39" name="TextBox 5238">
          <a:extLst>
            <a:ext uri="{FF2B5EF4-FFF2-40B4-BE49-F238E27FC236}">
              <a16:creationId xmlns:a16="http://schemas.microsoft.com/office/drawing/2014/main" id="{9AB66277-D481-4E8E-AB95-0957858BD31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0" name="TextBox 5239">
          <a:extLst>
            <a:ext uri="{FF2B5EF4-FFF2-40B4-BE49-F238E27FC236}">
              <a16:creationId xmlns:a16="http://schemas.microsoft.com/office/drawing/2014/main" id="{342AE09D-893A-45DB-8EAF-D048527C1790}"/>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41" name="TextBox 5240">
          <a:extLst>
            <a:ext uri="{FF2B5EF4-FFF2-40B4-BE49-F238E27FC236}">
              <a16:creationId xmlns:a16="http://schemas.microsoft.com/office/drawing/2014/main" id="{08E38C09-C69C-4842-9534-FA7FE75C326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242" name="TextBox 5241">
          <a:extLst>
            <a:ext uri="{FF2B5EF4-FFF2-40B4-BE49-F238E27FC236}">
              <a16:creationId xmlns:a16="http://schemas.microsoft.com/office/drawing/2014/main" id="{D404829E-6017-4C5C-A812-4DDEB12EE3F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3" name="TextBox 5242">
          <a:extLst>
            <a:ext uri="{FF2B5EF4-FFF2-40B4-BE49-F238E27FC236}">
              <a16:creationId xmlns:a16="http://schemas.microsoft.com/office/drawing/2014/main" id="{16831FA5-CC73-4374-97D1-0074682B421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4" name="TextBox 5243">
          <a:extLst>
            <a:ext uri="{FF2B5EF4-FFF2-40B4-BE49-F238E27FC236}">
              <a16:creationId xmlns:a16="http://schemas.microsoft.com/office/drawing/2014/main" id="{77013292-8C4C-4C48-9C44-B77C0D27620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5" name="TextBox 5244">
          <a:extLst>
            <a:ext uri="{FF2B5EF4-FFF2-40B4-BE49-F238E27FC236}">
              <a16:creationId xmlns:a16="http://schemas.microsoft.com/office/drawing/2014/main" id="{5974D3ED-EEAE-4B7B-8642-1BEEC35399F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246" name="TextBox 5245">
          <a:extLst>
            <a:ext uri="{FF2B5EF4-FFF2-40B4-BE49-F238E27FC236}">
              <a16:creationId xmlns:a16="http://schemas.microsoft.com/office/drawing/2014/main" id="{7222CEBC-13E8-46A7-BBF3-647E8C1D8C3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47" name="TextBox 5246">
          <a:extLst>
            <a:ext uri="{FF2B5EF4-FFF2-40B4-BE49-F238E27FC236}">
              <a16:creationId xmlns:a16="http://schemas.microsoft.com/office/drawing/2014/main" id="{466BD8E3-B752-49C7-B202-11872C7F74F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48" name="TextBox 5247">
          <a:extLst>
            <a:ext uri="{FF2B5EF4-FFF2-40B4-BE49-F238E27FC236}">
              <a16:creationId xmlns:a16="http://schemas.microsoft.com/office/drawing/2014/main" id="{2ECEF462-6258-467C-9095-7C910DE7E7C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49" name="TextBox 5248">
          <a:extLst>
            <a:ext uri="{FF2B5EF4-FFF2-40B4-BE49-F238E27FC236}">
              <a16:creationId xmlns:a16="http://schemas.microsoft.com/office/drawing/2014/main" id="{B2D86A96-F71E-4B3A-B851-5B3BA3D6757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0" name="TextBox 5249">
          <a:extLst>
            <a:ext uri="{FF2B5EF4-FFF2-40B4-BE49-F238E27FC236}">
              <a16:creationId xmlns:a16="http://schemas.microsoft.com/office/drawing/2014/main" id="{EDB68A4F-29DA-46C4-8A3F-B809E0794C0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1" name="TextBox 5250">
          <a:extLst>
            <a:ext uri="{FF2B5EF4-FFF2-40B4-BE49-F238E27FC236}">
              <a16:creationId xmlns:a16="http://schemas.microsoft.com/office/drawing/2014/main" id="{BAF356A0-FA1F-4A2F-A650-7B77230D506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2" name="TextBox 5251">
          <a:extLst>
            <a:ext uri="{FF2B5EF4-FFF2-40B4-BE49-F238E27FC236}">
              <a16:creationId xmlns:a16="http://schemas.microsoft.com/office/drawing/2014/main" id="{184F1BE1-4E75-4232-A67C-AA33FA492C9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3" name="TextBox 5252">
          <a:extLst>
            <a:ext uri="{FF2B5EF4-FFF2-40B4-BE49-F238E27FC236}">
              <a16:creationId xmlns:a16="http://schemas.microsoft.com/office/drawing/2014/main" id="{D60ED42D-64E7-4191-80D7-0372F1D9719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4" name="TextBox 5253">
          <a:extLst>
            <a:ext uri="{FF2B5EF4-FFF2-40B4-BE49-F238E27FC236}">
              <a16:creationId xmlns:a16="http://schemas.microsoft.com/office/drawing/2014/main" id="{CCD39B90-E45B-40EC-A31C-7D13ECB9EA2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5" name="TextBox 5254">
          <a:extLst>
            <a:ext uri="{FF2B5EF4-FFF2-40B4-BE49-F238E27FC236}">
              <a16:creationId xmlns:a16="http://schemas.microsoft.com/office/drawing/2014/main" id="{91793757-6973-4B96-A435-8D8F53F2597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6" name="TextBox 5255">
          <a:extLst>
            <a:ext uri="{FF2B5EF4-FFF2-40B4-BE49-F238E27FC236}">
              <a16:creationId xmlns:a16="http://schemas.microsoft.com/office/drawing/2014/main" id="{D7D2C29B-BA78-4305-AC91-111B92841AF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7" name="TextBox 5256">
          <a:extLst>
            <a:ext uri="{FF2B5EF4-FFF2-40B4-BE49-F238E27FC236}">
              <a16:creationId xmlns:a16="http://schemas.microsoft.com/office/drawing/2014/main" id="{043BE10C-F85C-4AA6-B042-4992798DB4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8" name="TextBox 5257">
          <a:extLst>
            <a:ext uri="{FF2B5EF4-FFF2-40B4-BE49-F238E27FC236}">
              <a16:creationId xmlns:a16="http://schemas.microsoft.com/office/drawing/2014/main" id="{6F7FE87C-8F5A-4396-9D6F-C803C5545A3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59" name="TextBox 5258">
          <a:extLst>
            <a:ext uri="{FF2B5EF4-FFF2-40B4-BE49-F238E27FC236}">
              <a16:creationId xmlns:a16="http://schemas.microsoft.com/office/drawing/2014/main" id="{0D967906-E2EA-4461-905D-A5CAB58B649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0" name="TextBox 5259">
          <a:extLst>
            <a:ext uri="{FF2B5EF4-FFF2-40B4-BE49-F238E27FC236}">
              <a16:creationId xmlns:a16="http://schemas.microsoft.com/office/drawing/2014/main" id="{BD52B814-26F0-4C10-BDE1-746B93942C0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1" name="TextBox 5260">
          <a:extLst>
            <a:ext uri="{FF2B5EF4-FFF2-40B4-BE49-F238E27FC236}">
              <a16:creationId xmlns:a16="http://schemas.microsoft.com/office/drawing/2014/main" id="{B68C3568-0B5F-4F6A-9DF8-9580461AC8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2" name="TextBox 5261">
          <a:extLst>
            <a:ext uri="{FF2B5EF4-FFF2-40B4-BE49-F238E27FC236}">
              <a16:creationId xmlns:a16="http://schemas.microsoft.com/office/drawing/2014/main" id="{972DFA74-F3A5-4EF2-8AEE-012A52A433B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3" name="TextBox 5262">
          <a:extLst>
            <a:ext uri="{FF2B5EF4-FFF2-40B4-BE49-F238E27FC236}">
              <a16:creationId xmlns:a16="http://schemas.microsoft.com/office/drawing/2014/main" id="{1F7D128C-1C0D-4AAD-8365-B9C4FCF494F3}"/>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4" name="TextBox 5263">
          <a:extLst>
            <a:ext uri="{FF2B5EF4-FFF2-40B4-BE49-F238E27FC236}">
              <a16:creationId xmlns:a16="http://schemas.microsoft.com/office/drawing/2014/main" id="{605F8540-B781-43BC-84F4-140796FC830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5" name="TextBox 5264">
          <a:extLst>
            <a:ext uri="{FF2B5EF4-FFF2-40B4-BE49-F238E27FC236}">
              <a16:creationId xmlns:a16="http://schemas.microsoft.com/office/drawing/2014/main" id="{278D3173-79A6-479B-97EC-F17DFAED141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6" name="TextBox 5265">
          <a:extLst>
            <a:ext uri="{FF2B5EF4-FFF2-40B4-BE49-F238E27FC236}">
              <a16:creationId xmlns:a16="http://schemas.microsoft.com/office/drawing/2014/main" id="{0D590654-139E-445A-8BE6-E9295A6884A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67" name="TextBox 5266">
          <a:extLst>
            <a:ext uri="{FF2B5EF4-FFF2-40B4-BE49-F238E27FC236}">
              <a16:creationId xmlns:a16="http://schemas.microsoft.com/office/drawing/2014/main" id="{5F19C17C-D6E0-40C2-9381-E5207069931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68" name="TextBox 5267">
          <a:extLst>
            <a:ext uri="{FF2B5EF4-FFF2-40B4-BE49-F238E27FC236}">
              <a16:creationId xmlns:a16="http://schemas.microsoft.com/office/drawing/2014/main" id="{9B6C7052-58D2-428A-8EA1-58104D49CAA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69" name="TextBox 5268">
          <a:extLst>
            <a:ext uri="{FF2B5EF4-FFF2-40B4-BE49-F238E27FC236}">
              <a16:creationId xmlns:a16="http://schemas.microsoft.com/office/drawing/2014/main" id="{84268166-9AEF-4481-B7DB-463D2EB3786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0" name="TextBox 5269">
          <a:extLst>
            <a:ext uri="{FF2B5EF4-FFF2-40B4-BE49-F238E27FC236}">
              <a16:creationId xmlns:a16="http://schemas.microsoft.com/office/drawing/2014/main" id="{54DDF930-0B90-4AA8-9FC8-D2240C9A480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1" name="TextBox 5270">
          <a:extLst>
            <a:ext uri="{FF2B5EF4-FFF2-40B4-BE49-F238E27FC236}">
              <a16:creationId xmlns:a16="http://schemas.microsoft.com/office/drawing/2014/main" id="{EE326C1F-EFC6-4ECC-A5AE-A6E26631631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2" name="TextBox 5271">
          <a:extLst>
            <a:ext uri="{FF2B5EF4-FFF2-40B4-BE49-F238E27FC236}">
              <a16:creationId xmlns:a16="http://schemas.microsoft.com/office/drawing/2014/main" id="{AE07FBD9-ADDA-4F5C-B278-A4556ECB3EA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3" name="TextBox 5272">
          <a:extLst>
            <a:ext uri="{FF2B5EF4-FFF2-40B4-BE49-F238E27FC236}">
              <a16:creationId xmlns:a16="http://schemas.microsoft.com/office/drawing/2014/main" id="{57A3C174-1CFD-4E3F-BAAF-CD083ED0032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4" name="TextBox 5273">
          <a:extLst>
            <a:ext uri="{FF2B5EF4-FFF2-40B4-BE49-F238E27FC236}">
              <a16:creationId xmlns:a16="http://schemas.microsoft.com/office/drawing/2014/main" id="{8C73597D-3D5A-40A0-B61D-26BFF46A6A6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5" name="TextBox 5274">
          <a:extLst>
            <a:ext uri="{FF2B5EF4-FFF2-40B4-BE49-F238E27FC236}">
              <a16:creationId xmlns:a16="http://schemas.microsoft.com/office/drawing/2014/main" id="{A0BA1E55-CFF9-467B-8D9F-1BFB5C46FA5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6" name="TextBox 5275">
          <a:extLst>
            <a:ext uri="{FF2B5EF4-FFF2-40B4-BE49-F238E27FC236}">
              <a16:creationId xmlns:a16="http://schemas.microsoft.com/office/drawing/2014/main" id="{D276AD4A-9D65-44DA-BE95-D31FF0EA9B0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7" name="TextBox 5276">
          <a:extLst>
            <a:ext uri="{FF2B5EF4-FFF2-40B4-BE49-F238E27FC236}">
              <a16:creationId xmlns:a16="http://schemas.microsoft.com/office/drawing/2014/main" id="{DD704BAF-B329-4104-82C7-1EDCA8FC818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78" name="TextBox 5277">
          <a:extLst>
            <a:ext uri="{FF2B5EF4-FFF2-40B4-BE49-F238E27FC236}">
              <a16:creationId xmlns:a16="http://schemas.microsoft.com/office/drawing/2014/main" id="{CB35B1BF-8D7D-42B1-83E8-62D2C9742A4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79" name="TextBox 5278">
          <a:extLst>
            <a:ext uri="{FF2B5EF4-FFF2-40B4-BE49-F238E27FC236}">
              <a16:creationId xmlns:a16="http://schemas.microsoft.com/office/drawing/2014/main" id="{DE2E3EF3-C91F-4FAA-9125-5D7940C4C8E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0" name="TextBox 5279">
          <a:extLst>
            <a:ext uri="{FF2B5EF4-FFF2-40B4-BE49-F238E27FC236}">
              <a16:creationId xmlns:a16="http://schemas.microsoft.com/office/drawing/2014/main" id="{06E515C8-2C00-4B1F-A004-8AE75EB3E50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1" name="TextBox 5280">
          <a:extLst>
            <a:ext uri="{FF2B5EF4-FFF2-40B4-BE49-F238E27FC236}">
              <a16:creationId xmlns:a16="http://schemas.microsoft.com/office/drawing/2014/main" id="{401EA9E9-FECD-4487-8FBA-3BECE0C1CA9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2" name="TextBox 5281">
          <a:extLst>
            <a:ext uri="{FF2B5EF4-FFF2-40B4-BE49-F238E27FC236}">
              <a16:creationId xmlns:a16="http://schemas.microsoft.com/office/drawing/2014/main" id="{B3811E9F-F236-4063-8B55-8EE4DDA0D0C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3" name="TextBox 5282">
          <a:extLst>
            <a:ext uri="{FF2B5EF4-FFF2-40B4-BE49-F238E27FC236}">
              <a16:creationId xmlns:a16="http://schemas.microsoft.com/office/drawing/2014/main" id="{187B188E-1A51-4FB5-ACA0-99A9DEB6449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4" name="TextBox 5283">
          <a:extLst>
            <a:ext uri="{FF2B5EF4-FFF2-40B4-BE49-F238E27FC236}">
              <a16:creationId xmlns:a16="http://schemas.microsoft.com/office/drawing/2014/main" id="{A2EE16DB-5BD8-4C02-899C-0FA736CD214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5" name="TextBox 5284">
          <a:extLst>
            <a:ext uri="{FF2B5EF4-FFF2-40B4-BE49-F238E27FC236}">
              <a16:creationId xmlns:a16="http://schemas.microsoft.com/office/drawing/2014/main" id="{B7BDED08-24DC-432B-8060-C47F1AAD426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6" name="TextBox 5285">
          <a:extLst>
            <a:ext uri="{FF2B5EF4-FFF2-40B4-BE49-F238E27FC236}">
              <a16:creationId xmlns:a16="http://schemas.microsoft.com/office/drawing/2014/main" id="{37B4971D-15C5-4559-B9BA-3E824358565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7" name="TextBox 5286">
          <a:extLst>
            <a:ext uri="{FF2B5EF4-FFF2-40B4-BE49-F238E27FC236}">
              <a16:creationId xmlns:a16="http://schemas.microsoft.com/office/drawing/2014/main" id="{F602346B-74BC-4709-A147-3279686C07D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8" name="TextBox 5287">
          <a:extLst>
            <a:ext uri="{FF2B5EF4-FFF2-40B4-BE49-F238E27FC236}">
              <a16:creationId xmlns:a16="http://schemas.microsoft.com/office/drawing/2014/main" id="{C9C404BA-D2E9-46E0-9BA0-C72A6C8088FA}"/>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89" name="TextBox 5288">
          <a:extLst>
            <a:ext uri="{FF2B5EF4-FFF2-40B4-BE49-F238E27FC236}">
              <a16:creationId xmlns:a16="http://schemas.microsoft.com/office/drawing/2014/main" id="{5D792B02-3C44-4684-B807-FB0339F151B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290" name="TextBox 5289">
          <a:extLst>
            <a:ext uri="{FF2B5EF4-FFF2-40B4-BE49-F238E27FC236}">
              <a16:creationId xmlns:a16="http://schemas.microsoft.com/office/drawing/2014/main" id="{8C2E8A54-7341-44C3-ABCF-2E02878D58B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1" name="TextBox 5290">
          <a:extLst>
            <a:ext uri="{FF2B5EF4-FFF2-40B4-BE49-F238E27FC236}">
              <a16:creationId xmlns:a16="http://schemas.microsoft.com/office/drawing/2014/main" id="{7DB5E553-8E50-4DE2-AF08-4912E90DFB3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2" name="TextBox 5291">
          <a:extLst>
            <a:ext uri="{FF2B5EF4-FFF2-40B4-BE49-F238E27FC236}">
              <a16:creationId xmlns:a16="http://schemas.microsoft.com/office/drawing/2014/main" id="{AFC8EFF2-F07F-44D9-ACCD-5FE81DECCE0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3" name="TextBox 5292">
          <a:extLst>
            <a:ext uri="{FF2B5EF4-FFF2-40B4-BE49-F238E27FC236}">
              <a16:creationId xmlns:a16="http://schemas.microsoft.com/office/drawing/2014/main" id="{1386E59B-468C-4FAE-86AB-6050EC59F55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4" name="TextBox 5293">
          <a:extLst>
            <a:ext uri="{FF2B5EF4-FFF2-40B4-BE49-F238E27FC236}">
              <a16:creationId xmlns:a16="http://schemas.microsoft.com/office/drawing/2014/main" id="{67E6F340-D9DE-409D-ACB8-288EC04C672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5" name="TextBox 5294">
          <a:extLst>
            <a:ext uri="{FF2B5EF4-FFF2-40B4-BE49-F238E27FC236}">
              <a16:creationId xmlns:a16="http://schemas.microsoft.com/office/drawing/2014/main" id="{739EC59E-D175-4340-B7F4-7E837A5A4C0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6" name="TextBox 5295">
          <a:extLst>
            <a:ext uri="{FF2B5EF4-FFF2-40B4-BE49-F238E27FC236}">
              <a16:creationId xmlns:a16="http://schemas.microsoft.com/office/drawing/2014/main" id="{8EACDA95-7282-4D14-9208-BCA073B1271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7" name="TextBox 5296">
          <a:extLst>
            <a:ext uri="{FF2B5EF4-FFF2-40B4-BE49-F238E27FC236}">
              <a16:creationId xmlns:a16="http://schemas.microsoft.com/office/drawing/2014/main" id="{D5081E2E-3B97-419E-A511-0B833993016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8" name="TextBox 5297">
          <a:extLst>
            <a:ext uri="{FF2B5EF4-FFF2-40B4-BE49-F238E27FC236}">
              <a16:creationId xmlns:a16="http://schemas.microsoft.com/office/drawing/2014/main" id="{4E2D1EEA-9E18-44DE-A9A1-92C6AFB0E81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299" name="TextBox 5298">
          <a:extLst>
            <a:ext uri="{FF2B5EF4-FFF2-40B4-BE49-F238E27FC236}">
              <a16:creationId xmlns:a16="http://schemas.microsoft.com/office/drawing/2014/main" id="{4D4E43A8-AF98-4F9F-AC09-CFDD0C59CF8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0" name="TextBox 5299">
          <a:extLst>
            <a:ext uri="{FF2B5EF4-FFF2-40B4-BE49-F238E27FC236}">
              <a16:creationId xmlns:a16="http://schemas.microsoft.com/office/drawing/2014/main" id="{E65C7C75-5B30-499A-9BBE-129DFEA44D2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1" name="TextBox 5300">
          <a:extLst>
            <a:ext uri="{FF2B5EF4-FFF2-40B4-BE49-F238E27FC236}">
              <a16:creationId xmlns:a16="http://schemas.microsoft.com/office/drawing/2014/main" id="{3A33A76A-AE3D-42A6-9D4D-38423EDE35F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2" name="TextBox 5301">
          <a:extLst>
            <a:ext uri="{FF2B5EF4-FFF2-40B4-BE49-F238E27FC236}">
              <a16:creationId xmlns:a16="http://schemas.microsoft.com/office/drawing/2014/main" id="{ADDE681A-56DB-45C2-92F1-1FA39AAF35E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3" name="TextBox 5302">
          <a:extLst>
            <a:ext uri="{FF2B5EF4-FFF2-40B4-BE49-F238E27FC236}">
              <a16:creationId xmlns:a16="http://schemas.microsoft.com/office/drawing/2014/main" id="{F604FE8D-B654-416B-94C3-3EFFA0970FF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4" name="TextBox 5303">
          <a:extLst>
            <a:ext uri="{FF2B5EF4-FFF2-40B4-BE49-F238E27FC236}">
              <a16:creationId xmlns:a16="http://schemas.microsoft.com/office/drawing/2014/main" id="{48A03180-52A5-40B3-8784-A71FE3C1FC3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5" name="TextBox 5304">
          <a:extLst>
            <a:ext uri="{FF2B5EF4-FFF2-40B4-BE49-F238E27FC236}">
              <a16:creationId xmlns:a16="http://schemas.microsoft.com/office/drawing/2014/main" id="{8E8D5AD9-D7C1-4D09-8ED5-BE8519BBDD7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6" name="TextBox 5305">
          <a:extLst>
            <a:ext uri="{FF2B5EF4-FFF2-40B4-BE49-F238E27FC236}">
              <a16:creationId xmlns:a16="http://schemas.microsoft.com/office/drawing/2014/main" id="{BBCF7EC4-7E07-4119-8D5C-C207516A892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7" name="TextBox 5306">
          <a:extLst>
            <a:ext uri="{FF2B5EF4-FFF2-40B4-BE49-F238E27FC236}">
              <a16:creationId xmlns:a16="http://schemas.microsoft.com/office/drawing/2014/main" id="{60993722-E1F9-4731-BBC0-EB94EFA5708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08" name="TextBox 5307">
          <a:extLst>
            <a:ext uri="{FF2B5EF4-FFF2-40B4-BE49-F238E27FC236}">
              <a16:creationId xmlns:a16="http://schemas.microsoft.com/office/drawing/2014/main" id="{1A4E3E93-DA5F-4D13-8CD3-CCB53775413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09" name="TextBox 5308">
          <a:extLst>
            <a:ext uri="{FF2B5EF4-FFF2-40B4-BE49-F238E27FC236}">
              <a16:creationId xmlns:a16="http://schemas.microsoft.com/office/drawing/2014/main" id="{69ADEEF7-F5A1-4EC2-AE6D-1233108BE40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0" name="TextBox 5309">
          <a:extLst>
            <a:ext uri="{FF2B5EF4-FFF2-40B4-BE49-F238E27FC236}">
              <a16:creationId xmlns:a16="http://schemas.microsoft.com/office/drawing/2014/main" id="{8CF3EE67-88DA-4153-8730-03256C20CBC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1" name="TextBox 5310">
          <a:extLst>
            <a:ext uri="{FF2B5EF4-FFF2-40B4-BE49-F238E27FC236}">
              <a16:creationId xmlns:a16="http://schemas.microsoft.com/office/drawing/2014/main" id="{377D4EAB-A373-40A5-9389-03871009AFE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2" name="TextBox 5311">
          <a:extLst>
            <a:ext uri="{FF2B5EF4-FFF2-40B4-BE49-F238E27FC236}">
              <a16:creationId xmlns:a16="http://schemas.microsoft.com/office/drawing/2014/main" id="{CAF6D090-93B3-41B9-B128-B8F9EBC78D7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3" name="TextBox 5312">
          <a:extLst>
            <a:ext uri="{FF2B5EF4-FFF2-40B4-BE49-F238E27FC236}">
              <a16:creationId xmlns:a16="http://schemas.microsoft.com/office/drawing/2014/main" id="{1025C884-1104-4785-8CEE-2395D57FFCA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4" name="TextBox 5313">
          <a:extLst>
            <a:ext uri="{FF2B5EF4-FFF2-40B4-BE49-F238E27FC236}">
              <a16:creationId xmlns:a16="http://schemas.microsoft.com/office/drawing/2014/main" id="{24245B7B-58E3-423F-ABBA-DFD3017EDAC0}"/>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5" name="TextBox 5314">
          <a:extLst>
            <a:ext uri="{FF2B5EF4-FFF2-40B4-BE49-F238E27FC236}">
              <a16:creationId xmlns:a16="http://schemas.microsoft.com/office/drawing/2014/main" id="{EC9876D8-3F6A-4A4E-ADAF-53E44342E8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6" name="TextBox 5315">
          <a:extLst>
            <a:ext uri="{FF2B5EF4-FFF2-40B4-BE49-F238E27FC236}">
              <a16:creationId xmlns:a16="http://schemas.microsoft.com/office/drawing/2014/main" id="{F383656B-564C-46A1-8B59-ED5FCED1B32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7" name="TextBox 5316">
          <a:extLst>
            <a:ext uri="{FF2B5EF4-FFF2-40B4-BE49-F238E27FC236}">
              <a16:creationId xmlns:a16="http://schemas.microsoft.com/office/drawing/2014/main" id="{02715A8A-6E90-4EFC-A85E-7EDB485F3CD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18" name="TextBox 5317">
          <a:extLst>
            <a:ext uri="{FF2B5EF4-FFF2-40B4-BE49-F238E27FC236}">
              <a16:creationId xmlns:a16="http://schemas.microsoft.com/office/drawing/2014/main" id="{4CC80064-87CE-40A3-8D44-ECB8FF12A5C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19" name="TextBox 5318">
          <a:extLst>
            <a:ext uri="{FF2B5EF4-FFF2-40B4-BE49-F238E27FC236}">
              <a16:creationId xmlns:a16="http://schemas.microsoft.com/office/drawing/2014/main" id="{94422CEF-B2DA-4535-AB61-73CD4E7F9C95}"/>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20" name="TextBox 5319">
          <a:extLst>
            <a:ext uri="{FF2B5EF4-FFF2-40B4-BE49-F238E27FC236}">
              <a16:creationId xmlns:a16="http://schemas.microsoft.com/office/drawing/2014/main" id="{3BAC6E7E-797C-4B79-BDD9-2628DEF4DA8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1" name="TextBox 5320">
          <a:extLst>
            <a:ext uri="{FF2B5EF4-FFF2-40B4-BE49-F238E27FC236}">
              <a16:creationId xmlns:a16="http://schemas.microsoft.com/office/drawing/2014/main" id="{626B4C2D-8093-4B8A-B086-99453F75B85A}"/>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2" name="TextBox 5321">
          <a:extLst>
            <a:ext uri="{FF2B5EF4-FFF2-40B4-BE49-F238E27FC236}">
              <a16:creationId xmlns:a16="http://schemas.microsoft.com/office/drawing/2014/main" id="{632C5FF9-1FFE-43BB-BA72-EF4326143E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23" name="TextBox 5322">
          <a:extLst>
            <a:ext uri="{FF2B5EF4-FFF2-40B4-BE49-F238E27FC236}">
              <a16:creationId xmlns:a16="http://schemas.microsoft.com/office/drawing/2014/main" id="{CECB62C4-F3C6-4041-97F3-6473865BF1C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24" name="TextBox 5323">
          <a:extLst>
            <a:ext uri="{FF2B5EF4-FFF2-40B4-BE49-F238E27FC236}">
              <a16:creationId xmlns:a16="http://schemas.microsoft.com/office/drawing/2014/main" id="{26FD56C8-32E6-4862-8466-FF6B4C3E6F2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5" name="TextBox 5324">
          <a:extLst>
            <a:ext uri="{FF2B5EF4-FFF2-40B4-BE49-F238E27FC236}">
              <a16:creationId xmlns:a16="http://schemas.microsoft.com/office/drawing/2014/main" id="{47C1C340-023C-470F-8CF5-9A7BE5BF549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6" name="TextBox 5325">
          <a:extLst>
            <a:ext uri="{FF2B5EF4-FFF2-40B4-BE49-F238E27FC236}">
              <a16:creationId xmlns:a16="http://schemas.microsoft.com/office/drawing/2014/main" id="{27A40CDD-076B-4E8A-B5DF-ADA853C2FEF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7" name="TextBox 5326">
          <a:extLst>
            <a:ext uri="{FF2B5EF4-FFF2-40B4-BE49-F238E27FC236}">
              <a16:creationId xmlns:a16="http://schemas.microsoft.com/office/drawing/2014/main" id="{B478D9FD-E718-4A3E-A80E-C4E31898448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28" name="TextBox 5327">
          <a:extLst>
            <a:ext uri="{FF2B5EF4-FFF2-40B4-BE49-F238E27FC236}">
              <a16:creationId xmlns:a16="http://schemas.microsoft.com/office/drawing/2014/main" id="{E901655C-253F-492A-905E-A113282D91E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29" name="TextBox 5328">
          <a:extLst>
            <a:ext uri="{FF2B5EF4-FFF2-40B4-BE49-F238E27FC236}">
              <a16:creationId xmlns:a16="http://schemas.microsoft.com/office/drawing/2014/main" id="{C42AD7F6-5786-4D3B-97D2-FE54722BD8B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0" name="TextBox 5329">
          <a:extLst>
            <a:ext uri="{FF2B5EF4-FFF2-40B4-BE49-F238E27FC236}">
              <a16:creationId xmlns:a16="http://schemas.microsoft.com/office/drawing/2014/main" id="{F8D27DCE-9A1C-4E58-A9CC-19596B45068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1" name="TextBox 5330">
          <a:extLst>
            <a:ext uri="{FF2B5EF4-FFF2-40B4-BE49-F238E27FC236}">
              <a16:creationId xmlns:a16="http://schemas.microsoft.com/office/drawing/2014/main" id="{779075D5-B39A-44BB-AFF3-0E4D73358F6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2" name="TextBox 5331">
          <a:extLst>
            <a:ext uri="{FF2B5EF4-FFF2-40B4-BE49-F238E27FC236}">
              <a16:creationId xmlns:a16="http://schemas.microsoft.com/office/drawing/2014/main" id="{0D69CF12-D309-49AE-8E33-949C4FC75C9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3" name="TextBox 5332">
          <a:extLst>
            <a:ext uri="{FF2B5EF4-FFF2-40B4-BE49-F238E27FC236}">
              <a16:creationId xmlns:a16="http://schemas.microsoft.com/office/drawing/2014/main" id="{41495900-780D-4504-8530-C3BA8D94A791}"/>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4" name="TextBox 5333">
          <a:extLst>
            <a:ext uri="{FF2B5EF4-FFF2-40B4-BE49-F238E27FC236}">
              <a16:creationId xmlns:a16="http://schemas.microsoft.com/office/drawing/2014/main" id="{C8AB9D25-B068-4EC1-B2AB-02579896BF0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5" name="TextBox 5334">
          <a:extLst>
            <a:ext uri="{FF2B5EF4-FFF2-40B4-BE49-F238E27FC236}">
              <a16:creationId xmlns:a16="http://schemas.microsoft.com/office/drawing/2014/main" id="{C56FA6C2-0401-4881-8CD5-8944DB9CEB6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6" name="TextBox 5335">
          <a:extLst>
            <a:ext uri="{FF2B5EF4-FFF2-40B4-BE49-F238E27FC236}">
              <a16:creationId xmlns:a16="http://schemas.microsoft.com/office/drawing/2014/main" id="{CCD28C6D-8782-4D0F-8D38-0C5791F7E71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7" name="TextBox 5336">
          <a:extLst>
            <a:ext uri="{FF2B5EF4-FFF2-40B4-BE49-F238E27FC236}">
              <a16:creationId xmlns:a16="http://schemas.microsoft.com/office/drawing/2014/main" id="{D51C0C38-522F-40CA-B4DA-B7BBDA4F80C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38" name="TextBox 5337">
          <a:extLst>
            <a:ext uri="{FF2B5EF4-FFF2-40B4-BE49-F238E27FC236}">
              <a16:creationId xmlns:a16="http://schemas.microsoft.com/office/drawing/2014/main" id="{32A98330-AEF9-4715-B101-E64AE915106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39" name="TextBox 5338">
          <a:extLst>
            <a:ext uri="{FF2B5EF4-FFF2-40B4-BE49-F238E27FC236}">
              <a16:creationId xmlns:a16="http://schemas.microsoft.com/office/drawing/2014/main" id="{8B619B6D-A313-4F53-9608-66903284FBB2}"/>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40" name="TextBox 5339">
          <a:extLst>
            <a:ext uri="{FF2B5EF4-FFF2-40B4-BE49-F238E27FC236}">
              <a16:creationId xmlns:a16="http://schemas.microsoft.com/office/drawing/2014/main" id="{DFCF2BE0-70C3-44CB-B3BD-2B4A25D51DC9}"/>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1" name="TextBox 5340">
          <a:extLst>
            <a:ext uri="{FF2B5EF4-FFF2-40B4-BE49-F238E27FC236}">
              <a16:creationId xmlns:a16="http://schemas.microsoft.com/office/drawing/2014/main" id="{7DB3EB4D-B548-4C3E-AFC9-DCF96DDE55C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2" name="TextBox 5341">
          <a:extLst>
            <a:ext uri="{FF2B5EF4-FFF2-40B4-BE49-F238E27FC236}">
              <a16:creationId xmlns:a16="http://schemas.microsoft.com/office/drawing/2014/main" id="{60B45A2B-7F97-4D91-A856-7EA9E95FD00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43" name="TextBox 5342">
          <a:extLst>
            <a:ext uri="{FF2B5EF4-FFF2-40B4-BE49-F238E27FC236}">
              <a16:creationId xmlns:a16="http://schemas.microsoft.com/office/drawing/2014/main" id="{41899409-32B7-4D7C-9E27-4A66382FE07C}"/>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344" name="TextBox 5343">
          <a:extLst>
            <a:ext uri="{FF2B5EF4-FFF2-40B4-BE49-F238E27FC236}">
              <a16:creationId xmlns:a16="http://schemas.microsoft.com/office/drawing/2014/main" id="{5CCC3693-EC78-4395-9748-9BCA6D8C21B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5" name="TextBox 5344">
          <a:extLst>
            <a:ext uri="{FF2B5EF4-FFF2-40B4-BE49-F238E27FC236}">
              <a16:creationId xmlns:a16="http://schemas.microsoft.com/office/drawing/2014/main" id="{48565DB9-4255-4C7D-AC98-221DCD1B6A9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6" name="TextBox 5345">
          <a:extLst>
            <a:ext uri="{FF2B5EF4-FFF2-40B4-BE49-F238E27FC236}">
              <a16:creationId xmlns:a16="http://schemas.microsoft.com/office/drawing/2014/main" id="{9E4B6D51-9E15-4067-A71C-B52D7B7F27A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7" name="TextBox 5346">
          <a:extLst>
            <a:ext uri="{FF2B5EF4-FFF2-40B4-BE49-F238E27FC236}">
              <a16:creationId xmlns:a16="http://schemas.microsoft.com/office/drawing/2014/main" id="{8F7A3582-EA9A-426B-AC5E-109E16CC857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8" name="TextBox 5347">
          <a:extLst>
            <a:ext uri="{FF2B5EF4-FFF2-40B4-BE49-F238E27FC236}">
              <a16:creationId xmlns:a16="http://schemas.microsoft.com/office/drawing/2014/main" id="{1987BA6D-5ABA-4B02-8FA6-CD58E8E82BDB}"/>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49" name="TextBox 5348">
          <a:extLst>
            <a:ext uri="{FF2B5EF4-FFF2-40B4-BE49-F238E27FC236}">
              <a16:creationId xmlns:a16="http://schemas.microsoft.com/office/drawing/2014/main" id="{5018A009-CFB2-4EB9-B83C-05662693703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0" name="TextBox 5349">
          <a:extLst>
            <a:ext uri="{FF2B5EF4-FFF2-40B4-BE49-F238E27FC236}">
              <a16:creationId xmlns:a16="http://schemas.microsoft.com/office/drawing/2014/main" id="{26D2E40B-942F-427A-A5F0-143D9512A41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1" name="TextBox 5350">
          <a:extLst>
            <a:ext uri="{FF2B5EF4-FFF2-40B4-BE49-F238E27FC236}">
              <a16:creationId xmlns:a16="http://schemas.microsoft.com/office/drawing/2014/main" id="{9E4F3FB5-24A1-443B-A91F-924352BC2B60}"/>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2" name="TextBox 5351">
          <a:extLst>
            <a:ext uri="{FF2B5EF4-FFF2-40B4-BE49-F238E27FC236}">
              <a16:creationId xmlns:a16="http://schemas.microsoft.com/office/drawing/2014/main" id="{B788F830-8BB2-405E-9DB5-99FB73E19EF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3" name="TextBox 5352">
          <a:extLst>
            <a:ext uri="{FF2B5EF4-FFF2-40B4-BE49-F238E27FC236}">
              <a16:creationId xmlns:a16="http://schemas.microsoft.com/office/drawing/2014/main" id="{E29C99B3-33E7-4740-B0EE-758D5AB3C3F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4" name="TextBox 5353">
          <a:extLst>
            <a:ext uri="{FF2B5EF4-FFF2-40B4-BE49-F238E27FC236}">
              <a16:creationId xmlns:a16="http://schemas.microsoft.com/office/drawing/2014/main" id="{F44B5269-F855-4717-92B5-E957C894234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5" name="TextBox 5354">
          <a:extLst>
            <a:ext uri="{FF2B5EF4-FFF2-40B4-BE49-F238E27FC236}">
              <a16:creationId xmlns:a16="http://schemas.microsoft.com/office/drawing/2014/main" id="{7C09298E-3B3E-4CF0-A2BA-B39AD18C1D5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356" name="TextBox 5355">
          <a:extLst>
            <a:ext uri="{FF2B5EF4-FFF2-40B4-BE49-F238E27FC236}">
              <a16:creationId xmlns:a16="http://schemas.microsoft.com/office/drawing/2014/main" id="{4BDD9A31-6C92-4D47-ABC9-0178A82BC94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57" name="TextBox 5356">
          <a:extLst>
            <a:ext uri="{FF2B5EF4-FFF2-40B4-BE49-F238E27FC236}">
              <a16:creationId xmlns:a16="http://schemas.microsoft.com/office/drawing/2014/main" id="{C998220C-CC7E-424C-AA2B-35F6BDD7114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58" name="TextBox 5357">
          <a:extLst>
            <a:ext uri="{FF2B5EF4-FFF2-40B4-BE49-F238E27FC236}">
              <a16:creationId xmlns:a16="http://schemas.microsoft.com/office/drawing/2014/main" id="{D41057CE-7E3A-4C23-8D74-B93C9BF3164C}"/>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59" name="TextBox 5358">
          <a:extLst>
            <a:ext uri="{FF2B5EF4-FFF2-40B4-BE49-F238E27FC236}">
              <a16:creationId xmlns:a16="http://schemas.microsoft.com/office/drawing/2014/main" id="{D693A1B9-AA18-449E-8470-F7B1DB01303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0" name="TextBox 5359">
          <a:extLst>
            <a:ext uri="{FF2B5EF4-FFF2-40B4-BE49-F238E27FC236}">
              <a16:creationId xmlns:a16="http://schemas.microsoft.com/office/drawing/2014/main" id="{6CAB2D3D-9F5E-4ED6-A94C-324D49CA82D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1" name="TextBox 5360">
          <a:extLst>
            <a:ext uri="{FF2B5EF4-FFF2-40B4-BE49-F238E27FC236}">
              <a16:creationId xmlns:a16="http://schemas.microsoft.com/office/drawing/2014/main" id="{3F4926DA-E485-46A8-B463-AEE366DA813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2" name="TextBox 5361">
          <a:extLst>
            <a:ext uri="{FF2B5EF4-FFF2-40B4-BE49-F238E27FC236}">
              <a16:creationId xmlns:a16="http://schemas.microsoft.com/office/drawing/2014/main" id="{B42E8F1C-6461-45D5-88CC-2772A03B0EC8}"/>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3" name="TextBox 5362">
          <a:extLst>
            <a:ext uri="{FF2B5EF4-FFF2-40B4-BE49-F238E27FC236}">
              <a16:creationId xmlns:a16="http://schemas.microsoft.com/office/drawing/2014/main" id="{C9D43AA5-E697-4AB2-8566-C6B573B972BF}"/>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64" name="TextBox 5363">
          <a:extLst>
            <a:ext uri="{FF2B5EF4-FFF2-40B4-BE49-F238E27FC236}">
              <a16:creationId xmlns:a16="http://schemas.microsoft.com/office/drawing/2014/main" id="{3B377B1D-995C-4F41-9C34-9438E33CA9FB}"/>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65" name="TextBox 5364">
          <a:extLst>
            <a:ext uri="{FF2B5EF4-FFF2-40B4-BE49-F238E27FC236}">
              <a16:creationId xmlns:a16="http://schemas.microsoft.com/office/drawing/2014/main" id="{169E7874-1410-4FE7-B15F-C727B5E7335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66" name="TextBox 5365">
          <a:extLst>
            <a:ext uri="{FF2B5EF4-FFF2-40B4-BE49-F238E27FC236}">
              <a16:creationId xmlns:a16="http://schemas.microsoft.com/office/drawing/2014/main" id="{491F6704-9797-476F-B160-59E91C79B31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67" name="TextBox 5366">
          <a:extLst>
            <a:ext uri="{FF2B5EF4-FFF2-40B4-BE49-F238E27FC236}">
              <a16:creationId xmlns:a16="http://schemas.microsoft.com/office/drawing/2014/main" id="{29A250E8-E61E-4285-83BA-4A6665F4B16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68" name="TextBox 5367">
          <a:extLst>
            <a:ext uri="{FF2B5EF4-FFF2-40B4-BE49-F238E27FC236}">
              <a16:creationId xmlns:a16="http://schemas.microsoft.com/office/drawing/2014/main" id="{BF1F035A-5BB5-4F3C-82BD-CE6BFACC82A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69" name="TextBox 5368">
          <a:extLst>
            <a:ext uri="{FF2B5EF4-FFF2-40B4-BE49-F238E27FC236}">
              <a16:creationId xmlns:a16="http://schemas.microsoft.com/office/drawing/2014/main" id="{8EC82AEF-3E66-4714-993C-EEE448BF5BB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70" name="TextBox 5369">
          <a:extLst>
            <a:ext uri="{FF2B5EF4-FFF2-40B4-BE49-F238E27FC236}">
              <a16:creationId xmlns:a16="http://schemas.microsoft.com/office/drawing/2014/main" id="{00FFBE4C-9C59-4F9C-B900-7ECF9EF6BF4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1" name="TextBox 5370">
          <a:extLst>
            <a:ext uri="{FF2B5EF4-FFF2-40B4-BE49-F238E27FC236}">
              <a16:creationId xmlns:a16="http://schemas.microsoft.com/office/drawing/2014/main" id="{79ACA17F-FF41-453A-BBF3-190E5A1AE3C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2" name="TextBox 5371">
          <a:extLst>
            <a:ext uri="{FF2B5EF4-FFF2-40B4-BE49-F238E27FC236}">
              <a16:creationId xmlns:a16="http://schemas.microsoft.com/office/drawing/2014/main" id="{4FCF5263-88B6-47DE-BCC7-4DDD3961568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3" name="TextBox 5372">
          <a:extLst>
            <a:ext uri="{FF2B5EF4-FFF2-40B4-BE49-F238E27FC236}">
              <a16:creationId xmlns:a16="http://schemas.microsoft.com/office/drawing/2014/main" id="{E61AB9D4-CBD9-47F4-B62C-BAA3E576E3FD}"/>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4" name="TextBox 5373">
          <a:extLst>
            <a:ext uri="{FF2B5EF4-FFF2-40B4-BE49-F238E27FC236}">
              <a16:creationId xmlns:a16="http://schemas.microsoft.com/office/drawing/2014/main" id="{418F4433-9986-4C86-B1CA-535AE34D39E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75" name="TextBox 5374">
          <a:extLst>
            <a:ext uri="{FF2B5EF4-FFF2-40B4-BE49-F238E27FC236}">
              <a16:creationId xmlns:a16="http://schemas.microsoft.com/office/drawing/2014/main" id="{2D19DF39-9FD0-4863-81D0-5CCD89CEEFA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76" name="TextBox 5375">
          <a:extLst>
            <a:ext uri="{FF2B5EF4-FFF2-40B4-BE49-F238E27FC236}">
              <a16:creationId xmlns:a16="http://schemas.microsoft.com/office/drawing/2014/main" id="{5BE3C17F-CC36-48FF-8E0C-2BFD1B33265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7" name="TextBox 5376">
          <a:extLst>
            <a:ext uri="{FF2B5EF4-FFF2-40B4-BE49-F238E27FC236}">
              <a16:creationId xmlns:a16="http://schemas.microsoft.com/office/drawing/2014/main" id="{998A8352-761E-42D7-B7D8-34CDC943F3B3}"/>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78" name="TextBox 5377">
          <a:extLst>
            <a:ext uri="{FF2B5EF4-FFF2-40B4-BE49-F238E27FC236}">
              <a16:creationId xmlns:a16="http://schemas.microsoft.com/office/drawing/2014/main" id="{C287AE14-1DFC-413B-A187-645DA54FAA07}"/>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79" name="TextBox 5378">
          <a:extLst>
            <a:ext uri="{FF2B5EF4-FFF2-40B4-BE49-F238E27FC236}">
              <a16:creationId xmlns:a16="http://schemas.microsoft.com/office/drawing/2014/main" id="{921297C0-51E7-4E34-987D-48A06D25CA18}"/>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80" name="TextBox 5379">
          <a:extLst>
            <a:ext uri="{FF2B5EF4-FFF2-40B4-BE49-F238E27FC236}">
              <a16:creationId xmlns:a16="http://schemas.microsoft.com/office/drawing/2014/main" id="{AC3212DC-396A-4A35-85D7-BA1C37AFD2DC}"/>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81" name="TextBox 5380">
          <a:extLst>
            <a:ext uri="{FF2B5EF4-FFF2-40B4-BE49-F238E27FC236}">
              <a16:creationId xmlns:a16="http://schemas.microsoft.com/office/drawing/2014/main" id="{2F939C9D-9146-418E-BC44-7A3CE5E9C252}"/>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382" name="TextBox 5381">
          <a:extLst>
            <a:ext uri="{FF2B5EF4-FFF2-40B4-BE49-F238E27FC236}">
              <a16:creationId xmlns:a16="http://schemas.microsoft.com/office/drawing/2014/main" id="{01B6863A-F994-444C-BA80-553B222350EF}"/>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3" name="TextBox 5382">
          <a:extLst>
            <a:ext uri="{FF2B5EF4-FFF2-40B4-BE49-F238E27FC236}">
              <a16:creationId xmlns:a16="http://schemas.microsoft.com/office/drawing/2014/main" id="{2C1B0100-0703-4329-BF8B-524074820F0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4" name="TextBox 5383">
          <a:extLst>
            <a:ext uri="{FF2B5EF4-FFF2-40B4-BE49-F238E27FC236}">
              <a16:creationId xmlns:a16="http://schemas.microsoft.com/office/drawing/2014/main" id="{43899BCD-02F9-4923-9675-E0E73A1FA65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5" name="TextBox 5384">
          <a:extLst>
            <a:ext uri="{FF2B5EF4-FFF2-40B4-BE49-F238E27FC236}">
              <a16:creationId xmlns:a16="http://schemas.microsoft.com/office/drawing/2014/main" id="{4F747809-0ACE-4027-B9E5-097D133BA9C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6" name="TextBox 5385">
          <a:extLst>
            <a:ext uri="{FF2B5EF4-FFF2-40B4-BE49-F238E27FC236}">
              <a16:creationId xmlns:a16="http://schemas.microsoft.com/office/drawing/2014/main" id="{EFEB4932-FD9E-4FE8-8618-680A20058D2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7" name="TextBox 5386">
          <a:extLst>
            <a:ext uri="{FF2B5EF4-FFF2-40B4-BE49-F238E27FC236}">
              <a16:creationId xmlns:a16="http://schemas.microsoft.com/office/drawing/2014/main" id="{30F046EF-1789-43A3-9933-59CC8B0E24F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88" name="TextBox 5387">
          <a:extLst>
            <a:ext uri="{FF2B5EF4-FFF2-40B4-BE49-F238E27FC236}">
              <a16:creationId xmlns:a16="http://schemas.microsoft.com/office/drawing/2014/main" id="{FDE81C49-3B13-417C-A682-45AD6474933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89" name="TextBox 5388">
          <a:extLst>
            <a:ext uri="{FF2B5EF4-FFF2-40B4-BE49-F238E27FC236}">
              <a16:creationId xmlns:a16="http://schemas.microsoft.com/office/drawing/2014/main" id="{6C98BEBE-9C5B-4242-A626-4AC0FA9116D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0" name="TextBox 5389">
          <a:extLst>
            <a:ext uri="{FF2B5EF4-FFF2-40B4-BE49-F238E27FC236}">
              <a16:creationId xmlns:a16="http://schemas.microsoft.com/office/drawing/2014/main" id="{6C1EA27B-1159-4DCE-8C2A-5357C832487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1" name="TextBox 5390">
          <a:extLst>
            <a:ext uri="{FF2B5EF4-FFF2-40B4-BE49-F238E27FC236}">
              <a16:creationId xmlns:a16="http://schemas.microsoft.com/office/drawing/2014/main" id="{5F29547F-5B2A-4606-BA7D-2229769BBC6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2" name="TextBox 5391">
          <a:extLst>
            <a:ext uri="{FF2B5EF4-FFF2-40B4-BE49-F238E27FC236}">
              <a16:creationId xmlns:a16="http://schemas.microsoft.com/office/drawing/2014/main" id="{218740D6-AA2F-4B6F-B197-3B09924AC2C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3" name="TextBox 5392">
          <a:extLst>
            <a:ext uri="{FF2B5EF4-FFF2-40B4-BE49-F238E27FC236}">
              <a16:creationId xmlns:a16="http://schemas.microsoft.com/office/drawing/2014/main" id="{70A90C71-017A-456D-B54E-1EC243BFB6E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394" name="TextBox 5393">
          <a:extLst>
            <a:ext uri="{FF2B5EF4-FFF2-40B4-BE49-F238E27FC236}">
              <a16:creationId xmlns:a16="http://schemas.microsoft.com/office/drawing/2014/main" id="{DFF79668-CCB8-4477-BC74-230E2B5419B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95" name="TextBox 5394">
          <a:extLst>
            <a:ext uri="{FF2B5EF4-FFF2-40B4-BE49-F238E27FC236}">
              <a16:creationId xmlns:a16="http://schemas.microsoft.com/office/drawing/2014/main" id="{DC6BCA39-F16D-4466-82C5-11297FD07A5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396" name="TextBox 5395">
          <a:extLst>
            <a:ext uri="{FF2B5EF4-FFF2-40B4-BE49-F238E27FC236}">
              <a16:creationId xmlns:a16="http://schemas.microsoft.com/office/drawing/2014/main" id="{B22D3E92-2E1E-4D21-9CA1-F34CCC55674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97" name="TextBox 5396">
          <a:extLst>
            <a:ext uri="{FF2B5EF4-FFF2-40B4-BE49-F238E27FC236}">
              <a16:creationId xmlns:a16="http://schemas.microsoft.com/office/drawing/2014/main" id="{C4BAB04A-2C8D-4AD5-8D75-7FB22044B1BE}"/>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98" name="TextBox 5397">
          <a:extLst>
            <a:ext uri="{FF2B5EF4-FFF2-40B4-BE49-F238E27FC236}">
              <a16:creationId xmlns:a16="http://schemas.microsoft.com/office/drawing/2014/main" id="{1247CBA9-8090-480E-BEB4-BE0E655961C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399" name="TextBox 5398">
          <a:extLst>
            <a:ext uri="{FF2B5EF4-FFF2-40B4-BE49-F238E27FC236}">
              <a16:creationId xmlns:a16="http://schemas.microsoft.com/office/drawing/2014/main" id="{20CDCA15-1721-4155-86C6-F8EA62E3A68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00" name="TextBox 5399">
          <a:extLst>
            <a:ext uri="{FF2B5EF4-FFF2-40B4-BE49-F238E27FC236}">
              <a16:creationId xmlns:a16="http://schemas.microsoft.com/office/drawing/2014/main" id="{5011C6B4-783C-4217-96DE-6430123965A2}"/>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1" name="TextBox 5400">
          <a:extLst>
            <a:ext uri="{FF2B5EF4-FFF2-40B4-BE49-F238E27FC236}">
              <a16:creationId xmlns:a16="http://schemas.microsoft.com/office/drawing/2014/main" id="{0FE4B4CB-8274-47DA-8B06-104ED16A772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2" name="TextBox 5401">
          <a:extLst>
            <a:ext uri="{FF2B5EF4-FFF2-40B4-BE49-F238E27FC236}">
              <a16:creationId xmlns:a16="http://schemas.microsoft.com/office/drawing/2014/main" id="{1A09EC5F-DB28-474F-93D7-C6E114659DCB}"/>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03" name="TextBox 5402">
          <a:extLst>
            <a:ext uri="{FF2B5EF4-FFF2-40B4-BE49-F238E27FC236}">
              <a16:creationId xmlns:a16="http://schemas.microsoft.com/office/drawing/2014/main" id="{868F62E7-38DB-43BE-96B8-46D1142AE76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04" name="TextBox 5403">
          <a:extLst>
            <a:ext uri="{FF2B5EF4-FFF2-40B4-BE49-F238E27FC236}">
              <a16:creationId xmlns:a16="http://schemas.microsoft.com/office/drawing/2014/main" id="{84A7A0F1-EB98-4CBD-95E4-704557952250}"/>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5" name="TextBox 5404">
          <a:extLst>
            <a:ext uri="{FF2B5EF4-FFF2-40B4-BE49-F238E27FC236}">
              <a16:creationId xmlns:a16="http://schemas.microsoft.com/office/drawing/2014/main" id="{07885F96-805A-4A5A-996D-6D54B94FAAF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6" name="TextBox 5405">
          <a:extLst>
            <a:ext uri="{FF2B5EF4-FFF2-40B4-BE49-F238E27FC236}">
              <a16:creationId xmlns:a16="http://schemas.microsoft.com/office/drawing/2014/main" id="{504C7381-0648-4536-9725-B6D73E92F06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7" name="TextBox 5406">
          <a:extLst>
            <a:ext uri="{FF2B5EF4-FFF2-40B4-BE49-F238E27FC236}">
              <a16:creationId xmlns:a16="http://schemas.microsoft.com/office/drawing/2014/main" id="{C1BCAD9E-DE6C-4413-BD44-39EC9BD84A3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8" name="TextBox 5407">
          <a:extLst>
            <a:ext uri="{FF2B5EF4-FFF2-40B4-BE49-F238E27FC236}">
              <a16:creationId xmlns:a16="http://schemas.microsoft.com/office/drawing/2014/main" id="{AACEC86C-CA19-465C-8A13-2C32B5E8984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09" name="TextBox 5408">
          <a:extLst>
            <a:ext uri="{FF2B5EF4-FFF2-40B4-BE49-F238E27FC236}">
              <a16:creationId xmlns:a16="http://schemas.microsoft.com/office/drawing/2014/main" id="{9E5F06B0-1FD1-4EF5-AD7E-60E59FE96C9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10" name="TextBox 5409">
          <a:extLst>
            <a:ext uri="{FF2B5EF4-FFF2-40B4-BE49-F238E27FC236}">
              <a16:creationId xmlns:a16="http://schemas.microsoft.com/office/drawing/2014/main" id="{B3EAD99D-F99B-4BE6-87C6-1AE576090FA5}"/>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1" name="TextBox 5410">
          <a:extLst>
            <a:ext uri="{FF2B5EF4-FFF2-40B4-BE49-F238E27FC236}">
              <a16:creationId xmlns:a16="http://schemas.microsoft.com/office/drawing/2014/main" id="{49B49724-F4D2-4E4E-8B45-2A9747B1DF9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2" name="TextBox 5411">
          <a:extLst>
            <a:ext uri="{FF2B5EF4-FFF2-40B4-BE49-F238E27FC236}">
              <a16:creationId xmlns:a16="http://schemas.microsoft.com/office/drawing/2014/main" id="{1E962A95-DCD7-4B3B-8D89-8A2E16C8891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3" name="TextBox 5412">
          <a:extLst>
            <a:ext uri="{FF2B5EF4-FFF2-40B4-BE49-F238E27FC236}">
              <a16:creationId xmlns:a16="http://schemas.microsoft.com/office/drawing/2014/main" id="{FA4D4B93-50C2-4B7E-9D73-51FFF22B241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4" name="TextBox 5413">
          <a:extLst>
            <a:ext uri="{FF2B5EF4-FFF2-40B4-BE49-F238E27FC236}">
              <a16:creationId xmlns:a16="http://schemas.microsoft.com/office/drawing/2014/main" id="{990ABF09-613F-42EA-8814-FB2E10DB117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5" name="TextBox 5414">
          <a:extLst>
            <a:ext uri="{FF2B5EF4-FFF2-40B4-BE49-F238E27FC236}">
              <a16:creationId xmlns:a16="http://schemas.microsoft.com/office/drawing/2014/main" id="{0D99FD0F-4276-47D4-81ED-210DD1881B86}"/>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6" name="TextBox 5415">
          <a:extLst>
            <a:ext uri="{FF2B5EF4-FFF2-40B4-BE49-F238E27FC236}">
              <a16:creationId xmlns:a16="http://schemas.microsoft.com/office/drawing/2014/main" id="{1C37F765-5335-436F-B4AE-A80D806927D1}"/>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7" name="TextBox 5416">
          <a:extLst>
            <a:ext uri="{FF2B5EF4-FFF2-40B4-BE49-F238E27FC236}">
              <a16:creationId xmlns:a16="http://schemas.microsoft.com/office/drawing/2014/main" id="{46D1696D-598A-4484-8BCF-021BF1021E23}"/>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8" name="TextBox 5417">
          <a:extLst>
            <a:ext uri="{FF2B5EF4-FFF2-40B4-BE49-F238E27FC236}">
              <a16:creationId xmlns:a16="http://schemas.microsoft.com/office/drawing/2014/main" id="{FFC0DA2A-114B-4AD0-8723-4A2CA6B76B79}"/>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19" name="TextBox 5418">
          <a:extLst>
            <a:ext uri="{FF2B5EF4-FFF2-40B4-BE49-F238E27FC236}">
              <a16:creationId xmlns:a16="http://schemas.microsoft.com/office/drawing/2014/main" id="{00E0C708-D7B4-48BF-B4B9-4B15DD9B7107}"/>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20" name="TextBox 5419">
          <a:extLst>
            <a:ext uri="{FF2B5EF4-FFF2-40B4-BE49-F238E27FC236}">
              <a16:creationId xmlns:a16="http://schemas.microsoft.com/office/drawing/2014/main" id="{2FE8DF2F-0294-45E3-BF42-D3A5EC5F7124}"/>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21" name="TextBox 5420">
          <a:extLst>
            <a:ext uri="{FF2B5EF4-FFF2-40B4-BE49-F238E27FC236}">
              <a16:creationId xmlns:a16="http://schemas.microsoft.com/office/drawing/2014/main" id="{F298AB4F-51FB-4B2B-BF40-E040F0BF0EA5}"/>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5422" name="TextBox 5421">
          <a:extLst>
            <a:ext uri="{FF2B5EF4-FFF2-40B4-BE49-F238E27FC236}">
              <a16:creationId xmlns:a16="http://schemas.microsoft.com/office/drawing/2014/main" id="{86E0BC0A-7DEB-4E91-98CA-6A112DE69ADE}"/>
            </a:ext>
          </a:extLst>
        </xdr:cNvPr>
        <xdr:cNvSpPr txBox="1"/>
      </xdr:nvSpPr>
      <xdr:spPr>
        <a:xfrm>
          <a:off x="11487355" y="453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3" name="TextBox 5422">
          <a:extLst>
            <a:ext uri="{FF2B5EF4-FFF2-40B4-BE49-F238E27FC236}">
              <a16:creationId xmlns:a16="http://schemas.microsoft.com/office/drawing/2014/main" id="{31FE6F75-EB30-4E7B-BE65-A7478D868E0A}"/>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4" name="TextBox 5423">
          <a:extLst>
            <a:ext uri="{FF2B5EF4-FFF2-40B4-BE49-F238E27FC236}">
              <a16:creationId xmlns:a16="http://schemas.microsoft.com/office/drawing/2014/main" id="{8690A2B0-21B9-453A-8537-948B4C2ED08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5" name="TextBox 5424">
          <a:extLst>
            <a:ext uri="{FF2B5EF4-FFF2-40B4-BE49-F238E27FC236}">
              <a16:creationId xmlns:a16="http://schemas.microsoft.com/office/drawing/2014/main" id="{7C9660B8-60DB-4EEA-94E7-9E2E6C57C8F6}"/>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6" name="TextBox 5425">
          <a:extLst>
            <a:ext uri="{FF2B5EF4-FFF2-40B4-BE49-F238E27FC236}">
              <a16:creationId xmlns:a16="http://schemas.microsoft.com/office/drawing/2014/main" id="{95549DFA-8E4A-4BD6-9E80-7D6D9DD0726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7" name="TextBox 5426">
          <a:extLst>
            <a:ext uri="{FF2B5EF4-FFF2-40B4-BE49-F238E27FC236}">
              <a16:creationId xmlns:a16="http://schemas.microsoft.com/office/drawing/2014/main" id="{5ABCE6DD-4E89-482C-AEEB-FD56F44C4671}"/>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5428" name="TextBox 5427">
          <a:extLst>
            <a:ext uri="{FF2B5EF4-FFF2-40B4-BE49-F238E27FC236}">
              <a16:creationId xmlns:a16="http://schemas.microsoft.com/office/drawing/2014/main" id="{E2486002-8E1F-4F29-A858-59C376199559}"/>
            </a:ext>
          </a:extLst>
        </xdr:cNvPr>
        <xdr:cNvSpPr txBox="1"/>
      </xdr:nvSpPr>
      <xdr:spPr>
        <a:xfrm>
          <a:off x="11487355" y="416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29" name="TextBox 5428">
          <a:extLst>
            <a:ext uri="{FF2B5EF4-FFF2-40B4-BE49-F238E27FC236}">
              <a16:creationId xmlns:a16="http://schemas.microsoft.com/office/drawing/2014/main" id="{3E785FD6-D53E-4CE2-9E1D-6F616B8DE24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0" name="TextBox 5429">
          <a:extLst>
            <a:ext uri="{FF2B5EF4-FFF2-40B4-BE49-F238E27FC236}">
              <a16:creationId xmlns:a16="http://schemas.microsoft.com/office/drawing/2014/main" id="{609E51D2-12C1-450B-B2F6-889326254D5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1" name="TextBox 5430">
          <a:extLst>
            <a:ext uri="{FF2B5EF4-FFF2-40B4-BE49-F238E27FC236}">
              <a16:creationId xmlns:a16="http://schemas.microsoft.com/office/drawing/2014/main" id="{3310D3AA-00D0-4BE6-8D4E-2BF19DD26FF9}"/>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2" name="TextBox 5431">
          <a:extLst>
            <a:ext uri="{FF2B5EF4-FFF2-40B4-BE49-F238E27FC236}">
              <a16:creationId xmlns:a16="http://schemas.microsoft.com/office/drawing/2014/main" id="{56265DB6-11F2-43D8-9AB6-877C3A33C0C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3" name="TextBox 5432">
          <a:extLst>
            <a:ext uri="{FF2B5EF4-FFF2-40B4-BE49-F238E27FC236}">
              <a16:creationId xmlns:a16="http://schemas.microsoft.com/office/drawing/2014/main" id="{2F7A84B5-AE70-43C5-9F5E-CFAE65E5B80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4" name="TextBox 5433">
          <a:extLst>
            <a:ext uri="{FF2B5EF4-FFF2-40B4-BE49-F238E27FC236}">
              <a16:creationId xmlns:a16="http://schemas.microsoft.com/office/drawing/2014/main" id="{A91FE12F-1163-4F97-B0FB-F098A8CF67B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5" name="TextBox 5434">
          <a:extLst>
            <a:ext uri="{FF2B5EF4-FFF2-40B4-BE49-F238E27FC236}">
              <a16:creationId xmlns:a16="http://schemas.microsoft.com/office/drawing/2014/main" id="{D06AD268-8946-47F0-B871-9F86F7EAF84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6" name="TextBox 5435">
          <a:extLst>
            <a:ext uri="{FF2B5EF4-FFF2-40B4-BE49-F238E27FC236}">
              <a16:creationId xmlns:a16="http://schemas.microsoft.com/office/drawing/2014/main" id="{398FF42C-8821-4044-ABA8-6B75F3B45F6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7" name="TextBox 5436">
          <a:extLst>
            <a:ext uri="{FF2B5EF4-FFF2-40B4-BE49-F238E27FC236}">
              <a16:creationId xmlns:a16="http://schemas.microsoft.com/office/drawing/2014/main" id="{BAEA8037-3F2F-4316-B662-6F66954BA1C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8" name="TextBox 5437">
          <a:extLst>
            <a:ext uri="{FF2B5EF4-FFF2-40B4-BE49-F238E27FC236}">
              <a16:creationId xmlns:a16="http://schemas.microsoft.com/office/drawing/2014/main" id="{BDF88FAB-521A-4FF0-8B8A-1857E652DA77}"/>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39" name="TextBox 5438">
          <a:extLst>
            <a:ext uri="{FF2B5EF4-FFF2-40B4-BE49-F238E27FC236}">
              <a16:creationId xmlns:a16="http://schemas.microsoft.com/office/drawing/2014/main" id="{79F1F2C7-EABA-4F3D-A89D-0F629FCE587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0" name="TextBox 5439">
          <a:extLst>
            <a:ext uri="{FF2B5EF4-FFF2-40B4-BE49-F238E27FC236}">
              <a16:creationId xmlns:a16="http://schemas.microsoft.com/office/drawing/2014/main" id="{7012198C-C5B0-4595-B390-75AC9566764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1" name="TextBox 5440">
          <a:extLst>
            <a:ext uri="{FF2B5EF4-FFF2-40B4-BE49-F238E27FC236}">
              <a16:creationId xmlns:a16="http://schemas.microsoft.com/office/drawing/2014/main" id="{8911E497-8792-4CB2-8516-2190ACE1C8A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2" name="TextBox 5441">
          <a:extLst>
            <a:ext uri="{FF2B5EF4-FFF2-40B4-BE49-F238E27FC236}">
              <a16:creationId xmlns:a16="http://schemas.microsoft.com/office/drawing/2014/main" id="{15BD80A5-E35E-4F83-99E5-13CA7FF1140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3" name="TextBox 5442">
          <a:extLst>
            <a:ext uri="{FF2B5EF4-FFF2-40B4-BE49-F238E27FC236}">
              <a16:creationId xmlns:a16="http://schemas.microsoft.com/office/drawing/2014/main" id="{FBA3B696-520D-41BF-97A4-5B1EC9DCEB7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4" name="TextBox 5443">
          <a:extLst>
            <a:ext uri="{FF2B5EF4-FFF2-40B4-BE49-F238E27FC236}">
              <a16:creationId xmlns:a16="http://schemas.microsoft.com/office/drawing/2014/main" id="{96AA6F04-6D2C-4AAB-AD74-F12A3CFF467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5" name="TextBox 5444">
          <a:extLst>
            <a:ext uri="{FF2B5EF4-FFF2-40B4-BE49-F238E27FC236}">
              <a16:creationId xmlns:a16="http://schemas.microsoft.com/office/drawing/2014/main" id="{D1C2178D-E30A-4B0A-A350-0FDFBA89B8AB}"/>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6" name="TextBox 5445">
          <a:extLst>
            <a:ext uri="{FF2B5EF4-FFF2-40B4-BE49-F238E27FC236}">
              <a16:creationId xmlns:a16="http://schemas.microsoft.com/office/drawing/2014/main" id="{6FD8236C-E6C7-4B69-A9EA-69ACD9F39C5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7" name="TextBox 5446">
          <a:extLst>
            <a:ext uri="{FF2B5EF4-FFF2-40B4-BE49-F238E27FC236}">
              <a16:creationId xmlns:a16="http://schemas.microsoft.com/office/drawing/2014/main" id="{78F2354D-A9F5-4EBF-A0CC-AA1C5C4F98C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48" name="TextBox 5447">
          <a:extLst>
            <a:ext uri="{FF2B5EF4-FFF2-40B4-BE49-F238E27FC236}">
              <a16:creationId xmlns:a16="http://schemas.microsoft.com/office/drawing/2014/main" id="{F73CDAA2-7C66-4CD2-BC1E-B634B229E9E4}"/>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49" name="TextBox 5448">
          <a:extLst>
            <a:ext uri="{FF2B5EF4-FFF2-40B4-BE49-F238E27FC236}">
              <a16:creationId xmlns:a16="http://schemas.microsoft.com/office/drawing/2014/main" id="{893BA797-1054-422C-ACCB-5BC92ECCA959}"/>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0" name="TextBox 5449">
          <a:extLst>
            <a:ext uri="{FF2B5EF4-FFF2-40B4-BE49-F238E27FC236}">
              <a16:creationId xmlns:a16="http://schemas.microsoft.com/office/drawing/2014/main" id="{491C3361-8276-4CC9-863B-66726CF2CD7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1" name="TextBox 5450">
          <a:extLst>
            <a:ext uri="{FF2B5EF4-FFF2-40B4-BE49-F238E27FC236}">
              <a16:creationId xmlns:a16="http://schemas.microsoft.com/office/drawing/2014/main" id="{6173FE69-959E-475D-B67E-24B534A5AD5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2" name="TextBox 5451">
          <a:extLst>
            <a:ext uri="{FF2B5EF4-FFF2-40B4-BE49-F238E27FC236}">
              <a16:creationId xmlns:a16="http://schemas.microsoft.com/office/drawing/2014/main" id="{BC27BBC7-360B-4C66-8062-8B77012702E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3" name="TextBox 5452">
          <a:extLst>
            <a:ext uri="{FF2B5EF4-FFF2-40B4-BE49-F238E27FC236}">
              <a16:creationId xmlns:a16="http://schemas.microsoft.com/office/drawing/2014/main" id="{4DE82FB8-5CF3-4019-85E9-0205BD1E7910}"/>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54" name="TextBox 5453">
          <a:extLst>
            <a:ext uri="{FF2B5EF4-FFF2-40B4-BE49-F238E27FC236}">
              <a16:creationId xmlns:a16="http://schemas.microsoft.com/office/drawing/2014/main" id="{BAFBC70A-A53D-4F93-A67C-7FBBC6A5F0B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5" name="TextBox 5454">
          <a:extLst>
            <a:ext uri="{FF2B5EF4-FFF2-40B4-BE49-F238E27FC236}">
              <a16:creationId xmlns:a16="http://schemas.microsoft.com/office/drawing/2014/main" id="{E44035D2-EF8B-4A5C-AEAF-7CC4F451A19A}"/>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6" name="TextBox 5455">
          <a:extLst>
            <a:ext uri="{FF2B5EF4-FFF2-40B4-BE49-F238E27FC236}">
              <a16:creationId xmlns:a16="http://schemas.microsoft.com/office/drawing/2014/main" id="{7C5A547F-747A-47BF-AC00-8E3C316D72A7}"/>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7" name="TextBox 5456">
          <a:extLst>
            <a:ext uri="{FF2B5EF4-FFF2-40B4-BE49-F238E27FC236}">
              <a16:creationId xmlns:a16="http://schemas.microsoft.com/office/drawing/2014/main" id="{9DE83790-F198-456C-A7F5-F754C5111F8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8" name="TextBox 5457">
          <a:extLst>
            <a:ext uri="{FF2B5EF4-FFF2-40B4-BE49-F238E27FC236}">
              <a16:creationId xmlns:a16="http://schemas.microsoft.com/office/drawing/2014/main" id="{3ED37991-AF2A-4BD5-A7FB-58FD53C91A3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59" name="TextBox 5458">
          <a:extLst>
            <a:ext uri="{FF2B5EF4-FFF2-40B4-BE49-F238E27FC236}">
              <a16:creationId xmlns:a16="http://schemas.microsoft.com/office/drawing/2014/main" id="{EAF22B73-96EF-44DD-812B-4F999374BEA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60" name="TextBox 5459">
          <a:extLst>
            <a:ext uri="{FF2B5EF4-FFF2-40B4-BE49-F238E27FC236}">
              <a16:creationId xmlns:a16="http://schemas.microsoft.com/office/drawing/2014/main" id="{6E5C9558-EF10-41F7-A777-4FE6298D9EB1}"/>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1" name="TextBox 5460">
          <a:extLst>
            <a:ext uri="{FF2B5EF4-FFF2-40B4-BE49-F238E27FC236}">
              <a16:creationId xmlns:a16="http://schemas.microsoft.com/office/drawing/2014/main" id="{146FE7B4-692F-4EBB-90EF-FFCF9EC3DCA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2" name="TextBox 5461">
          <a:extLst>
            <a:ext uri="{FF2B5EF4-FFF2-40B4-BE49-F238E27FC236}">
              <a16:creationId xmlns:a16="http://schemas.microsoft.com/office/drawing/2014/main" id="{27A7DFE4-7619-46A2-914D-28444EC8A0B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3" name="TextBox 5462">
          <a:extLst>
            <a:ext uri="{FF2B5EF4-FFF2-40B4-BE49-F238E27FC236}">
              <a16:creationId xmlns:a16="http://schemas.microsoft.com/office/drawing/2014/main" id="{EB223D15-A5D4-430E-8F2E-031E6CA7D7AD}"/>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4" name="TextBox 5463">
          <a:extLst>
            <a:ext uri="{FF2B5EF4-FFF2-40B4-BE49-F238E27FC236}">
              <a16:creationId xmlns:a16="http://schemas.microsoft.com/office/drawing/2014/main" id="{0B86CCC3-FB53-494F-868E-DB4BD7950241}"/>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5" name="TextBox 5464">
          <a:extLst>
            <a:ext uri="{FF2B5EF4-FFF2-40B4-BE49-F238E27FC236}">
              <a16:creationId xmlns:a16="http://schemas.microsoft.com/office/drawing/2014/main" id="{E437E844-8299-4F9E-929C-F95212C6B035}"/>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6" name="TextBox 5465">
          <a:extLst>
            <a:ext uri="{FF2B5EF4-FFF2-40B4-BE49-F238E27FC236}">
              <a16:creationId xmlns:a16="http://schemas.microsoft.com/office/drawing/2014/main" id="{0C36A70E-CEBD-472C-A585-51DD68A57EC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7" name="TextBox 5466">
          <a:extLst>
            <a:ext uri="{FF2B5EF4-FFF2-40B4-BE49-F238E27FC236}">
              <a16:creationId xmlns:a16="http://schemas.microsoft.com/office/drawing/2014/main" id="{8C8B5B4D-0732-4002-96F4-2A0A1C3FB45F}"/>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8" name="TextBox 5467">
          <a:extLst>
            <a:ext uri="{FF2B5EF4-FFF2-40B4-BE49-F238E27FC236}">
              <a16:creationId xmlns:a16="http://schemas.microsoft.com/office/drawing/2014/main" id="{D5A60409-1303-4386-9C0B-C5F7743A3AC8}"/>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69" name="TextBox 5468">
          <a:extLst>
            <a:ext uri="{FF2B5EF4-FFF2-40B4-BE49-F238E27FC236}">
              <a16:creationId xmlns:a16="http://schemas.microsoft.com/office/drawing/2014/main" id="{AEFFA4BD-FFF2-4C97-AD13-7473F52A2E2C}"/>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70" name="TextBox 5469">
          <a:extLst>
            <a:ext uri="{FF2B5EF4-FFF2-40B4-BE49-F238E27FC236}">
              <a16:creationId xmlns:a16="http://schemas.microsoft.com/office/drawing/2014/main" id="{398A7B7E-8A1F-441B-BE51-8056DF571ACE}"/>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71" name="TextBox 5470">
          <a:extLst>
            <a:ext uri="{FF2B5EF4-FFF2-40B4-BE49-F238E27FC236}">
              <a16:creationId xmlns:a16="http://schemas.microsoft.com/office/drawing/2014/main" id="{4FDD74E7-20D6-4098-AFAC-E0CA243E7286}"/>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5472" name="TextBox 5471">
          <a:extLst>
            <a:ext uri="{FF2B5EF4-FFF2-40B4-BE49-F238E27FC236}">
              <a16:creationId xmlns:a16="http://schemas.microsoft.com/office/drawing/2014/main" id="{24C74341-B62D-4988-AB4C-5A7804F092F2}"/>
            </a:ext>
          </a:extLst>
        </xdr:cNvPr>
        <xdr:cNvSpPr txBox="1"/>
      </xdr:nvSpPr>
      <xdr:spPr>
        <a:xfrm>
          <a:off x="11487355" y="47156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3" name="TextBox 5472">
          <a:extLst>
            <a:ext uri="{FF2B5EF4-FFF2-40B4-BE49-F238E27FC236}">
              <a16:creationId xmlns:a16="http://schemas.microsoft.com/office/drawing/2014/main" id="{0E374B2D-C9C2-4EEF-9981-2D7C4381F01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4" name="TextBox 5473">
          <a:extLst>
            <a:ext uri="{FF2B5EF4-FFF2-40B4-BE49-F238E27FC236}">
              <a16:creationId xmlns:a16="http://schemas.microsoft.com/office/drawing/2014/main" id="{363AA512-874E-4588-AEFD-919EB3FE148C}"/>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5" name="TextBox 5474">
          <a:extLst>
            <a:ext uri="{FF2B5EF4-FFF2-40B4-BE49-F238E27FC236}">
              <a16:creationId xmlns:a16="http://schemas.microsoft.com/office/drawing/2014/main" id="{9B4474CC-6598-422F-93A6-A18288999826}"/>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6" name="TextBox 5475">
          <a:extLst>
            <a:ext uri="{FF2B5EF4-FFF2-40B4-BE49-F238E27FC236}">
              <a16:creationId xmlns:a16="http://schemas.microsoft.com/office/drawing/2014/main" id="{C7106F72-953D-4F76-BBD2-59C3ADC3153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7" name="TextBox 5476">
          <a:extLst>
            <a:ext uri="{FF2B5EF4-FFF2-40B4-BE49-F238E27FC236}">
              <a16:creationId xmlns:a16="http://schemas.microsoft.com/office/drawing/2014/main" id="{C94879E5-4369-407C-A646-FFF77B0FE67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8" name="TextBox 5477">
          <a:extLst>
            <a:ext uri="{FF2B5EF4-FFF2-40B4-BE49-F238E27FC236}">
              <a16:creationId xmlns:a16="http://schemas.microsoft.com/office/drawing/2014/main" id="{ED0C6BC2-AF0C-447A-9E2B-3494B62F609D}"/>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79" name="TextBox 5478">
          <a:extLst>
            <a:ext uri="{FF2B5EF4-FFF2-40B4-BE49-F238E27FC236}">
              <a16:creationId xmlns:a16="http://schemas.microsoft.com/office/drawing/2014/main" id="{114013E4-67B1-4EBF-B653-C758FC788CB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0" name="TextBox 5479">
          <a:extLst>
            <a:ext uri="{FF2B5EF4-FFF2-40B4-BE49-F238E27FC236}">
              <a16:creationId xmlns:a16="http://schemas.microsoft.com/office/drawing/2014/main" id="{4843F418-07F7-4023-A0F1-8B2FE6209F1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1" name="TextBox 5480">
          <a:extLst>
            <a:ext uri="{FF2B5EF4-FFF2-40B4-BE49-F238E27FC236}">
              <a16:creationId xmlns:a16="http://schemas.microsoft.com/office/drawing/2014/main" id="{1FDA17A3-9960-47F1-8D23-8D0FA2EC565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2" name="TextBox 5481">
          <a:extLst>
            <a:ext uri="{FF2B5EF4-FFF2-40B4-BE49-F238E27FC236}">
              <a16:creationId xmlns:a16="http://schemas.microsoft.com/office/drawing/2014/main" id="{C83C02DB-7ACA-422B-8185-919D5073657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3" name="TextBox 5482">
          <a:extLst>
            <a:ext uri="{FF2B5EF4-FFF2-40B4-BE49-F238E27FC236}">
              <a16:creationId xmlns:a16="http://schemas.microsoft.com/office/drawing/2014/main" id="{8FC199A1-7890-4BBB-AA5C-C7D383B583C2}"/>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4" name="TextBox 5483">
          <a:extLst>
            <a:ext uri="{FF2B5EF4-FFF2-40B4-BE49-F238E27FC236}">
              <a16:creationId xmlns:a16="http://schemas.microsoft.com/office/drawing/2014/main" id="{8E1725B5-20BC-4F88-8ADB-351C20EFA70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5" name="TextBox 5484">
          <a:extLst>
            <a:ext uri="{FF2B5EF4-FFF2-40B4-BE49-F238E27FC236}">
              <a16:creationId xmlns:a16="http://schemas.microsoft.com/office/drawing/2014/main" id="{1C926A8D-DC38-4913-AFE8-8ED1696346EF}"/>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6" name="TextBox 5485">
          <a:extLst>
            <a:ext uri="{FF2B5EF4-FFF2-40B4-BE49-F238E27FC236}">
              <a16:creationId xmlns:a16="http://schemas.microsoft.com/office/drawing/2014/main" id="{DE8A99F1-AB0E-45D5-906C-130F3F484863}"/>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7" name="TextBox 5486">
          <a:extLst>
            <a:ext uri="{FF2B5EF4-FFF2-40B4-BE49-F238E27FC236}">
              <a16:creationId xmlns:a16="http://schemas.microsoft.com/office/drawing/2014/main" id="{C0D1D094-4655-4CD8-8462-3AAC9FE6AFCE}"/>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8" name="TextBox 5487">
          <a:extLst>
            <a:ext uri="{FF2B5EF4-FFF2-40B4-BE49-F238E27FC236}">
              <a16:creationId xmlns:a16="http://schemas.microsoft.com/office/drawing/2014/main" id="{4F68A5A2-CEF9-43BB-B6CF-7B883E3D6948}"/>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89" name="TextBox 5488">
          <a:extLst>
            <a:ext uri="{FF2B5EF4-FFF2-40B4-BE49-F238E27FC236}">
              <a16:creationId xmlns:a16="http://schemas.microsoft.com/office/drawing/2014/main" id="{DDAB7D39-E75A-4C1F-99D5-D88B4B289324}"/>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5490" name="TextBox 5489">
          <a:extLst>
            <a:ext uri="{FF2B5EF4-FFF2-40B4-BE49-F238E27FC236}">
              <a16:creationId xmlns:a16="http://schemas.microsoft.com/office/drawing/2014/main" id="{1B6910E8-B53B-4300-A7C7-D02F4CC7B360}"/>
            </a:ext>
          </a:extLst>
        </xdr:cNvPr>
        <xdr:cNvSpPr txBox="1"/>
      </xdr:nvSpPr>
      <xdr:spPr>
        <a:xfrm>
          <a:off x="11487355" y="48958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22</xdr:row>
      <xdr:rowOff>160020</xdr:rowOff>
    </xdr:from>
    <xdr:ext cx="65" cy="172227"/>
    <xdr:sp macro="" textlink="">
      <xdr:nvSpPr>
        <xdr:cNvPr id="5491" name="TextBox 5490">
          <a:extLst>
            <a:ext uri="{FF2B5EF4-FFF2-40B4-BE49-F238E27FC236}">
              <a16:creationId xmlns:a16="http://schemas.microsoft.com/office/drawing/2014/main" id="{F582C462-0B53-4D9C-B11A-912B298E4975}"/>
            </a:ext>
          </a:extLst>
        </xdr:cNvPr>
        <xdr:cNvSpPr txBox="1"/>
      </xdr:nvSpPr>
      <xdr:spPr>
        <a:xfrm>
          <a:off x="11487355" y="543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492" name="TextBox 5491">
          <a:extLst>
            <a:ext uri="{FF2B5EF4-FFF2-40B4-BE49-F238E27FC236}">
              <a16:creationId xmlns:a16="http://schemas.microsoft.com/office/drawing/2014/main" id="{EA74C27C-982A-4C65-8087-6BFABBF40A44}"/>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5493" name="TextBox 5492">
          <a:extLst>
            <a:ext uri="{FF2B5EF4-FFF2-40B4-BE49-F238E27FC236}">
              <a16:creationId xmlns:a16="http://schemas.microsoft.com/office/drawing/2014/main" id="{C32A3A26-C98A-4214-87E8-ACD1A22CFBD5}"/>
            </a:ext>
          </a:extLst>
        </xdr:cNvPr>
        <xdr:cNvSpPr txBox="1"/>
      </xdr:nvSpPr>
      <xdr:spPr>
        <a:xfrm>
          <a:off x="11487355" y="252795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494" name="TextBox 5493">
          <a:extLst>
            <a:ext uri="{FF2B5EF4-FFF2-40B4-BE49-F238E27FC236}">
              <a16:creationId xmlns:a16="http://schemas.microsoft.com/office/drawing/2014/main" id="{0CA14BD3-3237-43D9-8A1C-A14D30581832}"/>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495" name="TextBox 5494">
          <a:extLst>
            <a:ext uri="{FF2B5EF4-FFF2-40B4-BE49-F238E27FC236}">
              <a16:creationId xmlns:a16="http://schemas.microsoft.com/office/drawing/2014/main" id="{B381EB95-1F83-458C-8A97-8E7986669E59}"/>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496" name="TextBox 5495">
          <a:extLst>
            <a:ext uri="{FF2B5EF4-FFF2-40B4-BE49-F238E27FC236}">
              <a16:creationId xmlns:a16="http://schemas.microsoft.com/office/drawing/2014/main" id="{31582B3D-261B-4F54-BF38-46DC656F26C3}"/>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5497" name="TextBox 5496">
          <a:extLst>
            <a:ext uri="{FF2B5EF4-FFF2-40B4-BE49-F238E27FC236}">
              <a16:creationId xmlns:a16="http://schemas.microsoft.com/office/drawing/2014/main" id="{FBC04127-4E39-483A-97E6-61AA169E66B7}"/>
            </a:ext>
          </a:extLst>
        </xdr:cNvPr>
        <xdr:cNvSpPr txBox="1"/>
      </xdr:nvSpPr>
      <xdr:spPr>
        <a:xfrm>
          <a:off x="11487355" y="216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0</xdr:rowOff>
    </xdr:from>
    <xdr:ext cx="65" cy="172227"/>
    <xdr:sp macro="" textlink="">
      <xdr:nvSpPr>
        <xdr:cNvPr id="5498" name="TextBox 5497">
          <a:extLst>
            <a:ext uri="{FF2B5EF4-FFF2-40B4-BE49-F238E27FC236}">
              <a16:creationId xmlns:a16="http://schemas.microsoft.com/office/drawing/2014/main" id="{AE9D00EB-3A1D-45AF-9A52-594D86AC8C44}"/>
            </a:ext>
          </a:extLst>
        </xdr:cNvPr>
        <xdr:cNvSpPr txBox="1"/>
      </xdr:nvSpPr>
      <xdr:spPr>
        <a:xfrm>
          <a:off x="11487355" y="218767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5499" name="TextBox 5498">
          <a:extLst>
            <a:ext uri="{FF2B5EF4-FFF2-40B4-BE49-F238E27FC236}">
              <a16:creationId xmlns:a16="http://schemas.microsoft.com/office/drawing/2014/main" id="{2A88AE97-DD22-46AB-8376-FA23C4BC64EF}"/>
            </a:ext>
          </a:extLst>
        </xdr:cNvPr>
        <xdr:cNvSpPr txBox="1"/>
      </xdr:nvSpPr>
      <xdr:spPr>
        <a:xfrm>
          <a:off x="11487355" y="234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0" name="TextBox 5499">
          <a:extLst>
            <a:ext uri="{FF2B5EF4-FFF2-40B4-BE49-F238E27FC236}">
              <a16:creationId xmlns:a16="http://schemas.microsoft.com/office/drawing/2014/main" id="{BC1F2C8F-14E5-44CB-86E1-56E085D0095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1" name="TextBox 5500">
          <a:extLst>
            <a:ext uri="{FF2B5EF4-FFF2-40B4-BE49-F238E27FC236}">
              <a16:creationId xmlns:a16="http://schemas.microsoft.com/office/drawing/2014/main" id="{7B32DD7F-532B-4BD5-8DB0-FC7A3DE5777A}"/>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2" name="TextBox 5501">
          <a:extLst>
            <a:ext uri="{FF2B5EF4-FFF2-40B4-BE49-F238E27FC236}">
              <a16:creationId xmlns:a16="http://schemas.microsoft.com/office/drawing/2014/main" id="{917750CF-AC04-43C3-A6EB-A119AD026687}"/>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3" name="TextBox 5502">
          <a:extLst>
            <a:ext uri="{FF2B5EF4-FFF2-40B4-BE49-F238E27FC236}">
              <a16:creationId xmlns:a16="http://schemas.microsoft.com/office/drawing/2014/main" id="{5929F4E0-663A-4B5F-B890-C44604964F9D}"/>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4" name="TextBox 5503">
          <a:extLst>
            <a:ext uri="{FF2B5EF4-FFF2-40B4-BE49-F238E27FC236}">
              <a16:creationId xmlns:a16="http://schemas.microsoft.com/office/drawing/2014/main" id="{CDEAEB4E-FE1E-4CD8-BC5C-60254369A5EE}"/>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505" name="TextBox 5504">
          <a:extLst>
            <a:ext uri="{FF2B5EF4-FFF2-40B4-BE49-F238E27FC236}">
              <a16:creationId xmlns:a16="http://schemas.microsoft.com/office/drawing/2014/main" id="{1B967F44-FE18-4C82-84EA-5D18133B6CF3}"/>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5506" name="TextBox 5505">
          <a:extLst>
            <a:ext uri="{FF2B5EF4-FFF2-40B4-BE49-F238E27FC236}">
              <a16:creationId xmlns:a16="http://schemas.microsoft.com/office/drawing/2014/main" id="{423D88EF-E95B-46C5-B780-598C87E60442}"/>
            </a:ext>
          </a:extLst>
        </xdr:cNvPr>
        <xdr:cNvSpPr txBox="1"/>
      </xdr:nvSpPr>
      <xdr:spPr>
        <a:xfrm>
          <a:off x="11487355" y="30769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5507" name="TextBox 5506">
          <a:extLst>
            <a:ext uri="{FF2B5EF4-FFF2-40B4-BE49-F238E27FC236}">
              <a16:creationId xmlns:a16="http://schemas.microsoft.com/office/drawing/2014/main" id="{19E73DD4-101B-4BE8-AD88-D22312343A59}"/>
            </a:ext>
          </a:extLst>
        </xdr:cNvPr>
        <xdr:cNvSpPr txBox="1"/>
      </xdr:nvSpPr>
      <xdr:spPr>
        <a:xfrm>
          <a:off x="11487355" y="28966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508" name="TextBox 5507">
          <a:extLst>
            <a:ext uri="{FF2B5EF4-FFF2-40B4-BE49-F238E27FC236}">
              <a16:creationId xmlns:a16="http://schemas.microsoft.com/office/drawing/2014/main" id="{9FDA717C-1473-4914-9686-E4038AED433E}"/>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5509" name="TextBox 5508">
          <a:extLst>
            <a:ext uri="{FF2B5EF4-FFF2-40B4-BE49-F238E27FC236}">
              <a16:creationId xmlns:a16="http://schemas.microsoft.com/office/drawing/2014/main" id="{D0345118-14D0-4F50-8D61-C217F9139E83}"/>
            </a:ext>
          </a:extLst>
        </xdr:cNvPr>
        <xdr:cNvSpPr txBox="1"/>
      </xdr:nvSpPr>
      <xdr:spPr>
        <a:xfrm>
          <a:off x="11487355" y="325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0" name="TextBox 5509">
          <a:extLst>
            <a:ext uri="{FF2B5EF4-FFF2-40B4-BE49-F238E27FC236}">
              <a16:creationId xmlns:a16="http://schemas.microsoft.com/office/drawing/2014/main" id="{CDC098EA-F964-4DF7-A1A2-737E5293DAEF}"/>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1" name="TextBox 5510">
          <a:extLst>
            <a:ext uri="{FF2B5EF4-FFF2-40B4-BE49-F238E27FC236}">
              <a16:creationId xmlns:a16="http://schemas.microsoft.com/office/drawing/2014/main" id="{43BA0376-2C35-460D-887D-35BAC22ECE74}"/>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2" name="TextBox 5511">
          <a:extLst>
            <a:ext uri="{FF2B5EF4-FFF2-40B4-BE49-F238E27FC236}">
              <a16:creationId xmlns:a16="http://schemas.microsoft.com/office/drawing/2014/main" id="{2C8FBF65-605B-4BF9-BC4F-9951F0DEFEC6}"/>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3" name="TextBox 5512">
          <a:extLst>
            <a:ext uri="{FF2B5EF4-FFF2-40B4-BE49-F238E27FC236}">
              <a16:creationId xmlns:a16="http://schemas.microsoft.com/office/drawing/2014/main" id="{5BFFB528-2F09-43ED-91AF-79E17594D8A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4" name="TextBox 5513">
          <a:extLst>
            <a:ext uri="{FF2B5EF4-FFF2-40B4-BE49-F238E27FC236}">
              <a16:creationId xmlns:a16="http://schemas.microsoft.com/office/drawing/2014/main" id="{F0B9F9F1-9BF8-480B-97B2-4AE383D7A547}"/>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5" name="TextBox 5514">
          <a:extLst>
            <a:ext uri="{FF2B5EF4-FFF2-40B4-BE49-F238E27FC236}">
              <a16:creationId xmlns:a16="http://schemas.microsoft.com/office/drawing/2014/main" id="{DE481CDD-5F37-4022-BC3A-7A1D6B7385D3}"/>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6" name="TextBox 5515">
          <a:extLst>
            <a:ext uri="{FF2B5EF4-FFF2-40B4-BE49-F238E27FC236}">
              <a16:creationId xmlns:a16="http://schemas.microsoft.com/office/drawing/2014/main" id="{59A3561C-79D3-4BCA-8D6A-E8E243C28898}"/>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17" name="TextBox 5516">
          <a:extLst>
            <a:ext uri="{FF2B5EF4-FFF2-40B4-BE49-F238E27FC236}">
              <a16:creationId xmlns:a16="http://schemas.microsoft.com/office/drawing/2014/main" id="{13C428F9-083E-4BD5-9F66-01212A98A8DD}"/>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18" name="TextBox 5517">
          <a:extLst>
            <a:ext uri="{FF2B5EF4-FFF2-40B4-BE49-F238E27FC236}">
              <a16:creationId xmlns:a16="http://schemas.microsoft.com/office/drawing/2014/main" id="{03C6434C-A1ED-4745-8304-673257176FD1}"/>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19" name="TextBox 5518">
          <a:extLst>
            <a:ext uri="{FF2B5EF4-FFF2-40B4-BE49-F238E27FC236}">
              <a16:creationId xmlns:a16="http://schemas.microsoft.com/office/drawing/2014/main" id="{B40A7897-1CE0-45A0-ABE0-A898F7DA43A2}"/>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20" name="TextBox 5519">
          <a:extLst>
            <a:ext uri="{FF2B5EF4-FFF2-40B4-BE49-F238E27FC236}">
              <a16:creationId xmlns:a16="http://schemas.microsoft.com/office/drawing/2014/main" id="{81376C6F-E344-42D6-A8AD-1822D4301FD0}"/>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5521" name="TextBox 5520">
          <a:extLst>
            <a:ext uri="{FF2B5EF4-FFF2-40B4-BE49-F238E27FC236}">
              <a16:creationId xmlns:a16="http://schemas.microsoft.com/office/drawing/2014/main" id="{DB9222E9-9350-4B5F-8B2E-A04AE3EE5A5A}"/>
            </a:ext>
          </a:extLst>
        </xdr:cNvPr>
        <xdr:cNvSpPr txBox="1"/>
      </xdr:nvSpPr>
      <xdr:spPr>
        <a:xfrm>
          <a:off x="11487355" y="198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2" name="TextBox 5521">
          <a:extLst>
            <a:ext uri="{FF2B5EF4-FFF2-40B4-BE49-F238E27FC236}">
              <a16:creationId xmlns:a16="http://schemas.microsoft.com/office/drawing/2014/main" id="{5C43EB49-566E-4030-BAE9-CDBD42069D04}"/>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3" name="TextBox 5522">
          <a:extLst>
            <a:ext uri="{FF2B5EF4-FFF2-40B4-BE49-F238E27FC236}">
              <a16:creationId xmlns:a16="http://schemas.microsoft.com/office/drawing/2014/main" id="{8EC136E5-17ED-4632-A3F8-691D2680C365}"/>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4" name="TextBox 5523">
          <a:extLst>
            <a:ext uri="{FF2B5EF4-FFF2-40B4-BE49-F238E27FC236}">
              <a16:creationId xmlns:a16="http://schemas.microsoft.com/office/drawing/2014/main" id="{5E355C11-9290-483D-9D07-9CEE57AE1F0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5" name="TextBox 5524">
          <a:extLst>
            <a:ext uri="{FF2B5EF4-FFF2-40B4-BE49-F238E27FC236}">
              <a16:creationId xmlns:a16="http://schemas.microsoft.com/office/drawing/2014/main" id="{2872DE1F-8D15-4329-BC0E-42ECE9E6B67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6" name="TextBox 5525">
          <a:extLst>
            <a:ext uri="{FF2B5EF4-FFF2-40B4-BE49-F238E27FC236}">
              <a16:creationId xmlns:a16="http://schemas.microsoft.com/office/drawing/2014/main" id="{FAB5CC0A-D1CA-4467-920B-F3036F67FC9E}"/>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27" name="TextBox 5526">
          <a:extLst>
            <a:ext uri="{FF2B5EF4-FFF2-40B4-BE49-F238E27FC236}">
              <a16:creationId xmlns:a16="http://schemas.microsoft.com/office/drawing/2014/main" id="{4410CA49-B711-4ED4-8E50-17B4A44CE0D0}"/>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8" name="TextBox 5527">
          <a:extLst>
            <a:ext uri="{FF2B5EF4-FFF2-40B4-BE49-F238E27FC236}">
              <a16:creationId xmlns:a16="http://schemas.microsoft.com/office/drawing/2014/main" id="{C370409F-ED22-43DE-A9D3-D3692893F53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29" name="TextBox 5528">
          <a:extLst>
            <a:ext uri="{FF2B5EF4-FFF2-40B4-BE49-F238E27FC236}">
              <a16:creationId xmlns:a16="http://schemas.microsoft.com/office/drawing/2014/main" id="{77D30982-FECD-4F88-8CB5-FC23DE0A7F7A}"/>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0" name="TextBox 5529">
          <a:extLst>
            <a:ext uri="{FF2B5EF4-FFF2-40B4-BE49-F238E27FC236}">
              <a16:creationId xmlns:a16="http://schemas.microsoft.com/office/drawing/2014/main" id="{7401F1D0-C919-4725-BB0E-DB637CBC5D4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1" name="TextBox 5530">
          <a:extLst>
            <a:ext uri="{FF2B5EF4-FFF2-40B4-BE49-F238E27FC236}">
              <a16:creationId xmlns:a16="http://schemas.microsoft.com/office/drawing/2014/main" id="{9932A533-9BF7-4400-87D9-4C5D6B97C09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2" name="TextBox 5531">
          <a:extLst>
            <a:ext uri="{FF2B5EF4-FFF2-40B4-BE49-F238E27FC236}">
              <a16:creationId xmlns:a16="http://schemas.microsoft.com/office/drawing/2014/main" id="{9A82F0B8-4CC0-413F-A581-12567D34759A}"/>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3" name="TextBox 5532">
          <a:extLst>
            <a:ext uri="{FF2B5EF4-FFF2-40B4-BE49-F238E27FC236}">
              <a16:creationId xmlns:a16="http://schemas.microsoft.com/office/drawing/2014/main" id="{5193F5D0-AF62-4D4D-B164-53B9FC4BDB05}"/>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4" name="TextBox 5533">
          <a:extLst>
            <a:ext uri="{FF2B5EF4-FFF2-40B4-BE49-F238E27FC236}">
              <a16:creationId xmlns:a16="http://schemas.microsoft.com/office/drawing/2014/main" id="{F8DEEDAC-5799-4138-AB32-878B53299C5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5" name="TextBox 5534">
          <a:extLst>
            <a:ext uri="{FF2B5EF4-FFF2-40B4-BE49-F238E27FC236}">
              <a16:creationId xmlns:a16="http://schemas.microsoft.com/office/drawing/2014/main" id="{32520368-F38F-4CDE-9E81-D17E290D0D79}"/>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6" name="TextBox 5535">
          <a:extLst>
            <a:ext uri="{FF2B5EF4-FFF2-40B4-BE49-F238E27FC236}">
              <a16:creationId xmlns:a16="http://schemas.microsoft.com/office/drawing/2014/main" id="{27625587-E593-4A4C-A04D-FD325102ED4C}"/>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5537" name="TextBox 5536">
          <a:extLst>
            <a:ext uri="{FF2B5EF4-FFF2-40B4-BE49-F238E27FC236}">
              <a16:creationId xmlns:a16="http://schemas.microsoft.com/office/drawing/2014/main" id="{6038C9EA-4C8A-4940-9A55-061344F18143}"/>
            </a:ext>
          </a:extLst>
        </xdr:cNvPr>
        <xdr:cNvSpPr txBox="1"/>
      </xdr:nvSpPr>
      <xdr:spPr>
        <a:xfrm>
          <a:off x="11487355" y="343743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8" name="TextBox 5537">
          <a:extLst>
            <a:ext uri="{FF2B5EF4-FFF2-40B4-BE49-F238E27FC236}">
              <a16:creationId xmlns:a16="http://schemas.microsoft.com/office/drawing/2014/main" id="{FB6A8750-D013-4429-8096-98BA029B8DB7}"/>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39" name="TextBox 5538">
          <a:extLst>
            <a:ext uri="{FF2B5EF4-FFF2-40B4-BE49-F238E27FC236}">
              <a16:creationId xmlns:a16="http://schemas.microsoft.com/office/drawing/2014/main" id="{8E84F570-B2A0-4121-BBA7-D3073A2BDF7F}"/>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0" name="TextBox 5539">
          <a:extLst>
            <a:ext uri="{FF2B5EF4-FFF2-40B4-BE49-F238E27FC236}">
              <a16:creationId xmlns:a16="http://schemas.microsoft.com/office/drawing/2014/main" id="{B0B6D1B2-7BBD-48AE-9448-D4E677F30A88}"/>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1" name="TextBox 5540">
          <a:extLst>
            <a:ext uri="{FF2B5EF4-FFF2-40B4-BE49-F238E27FC236}">
              <a16:creationId xmlns:a16="http://schemas.microsoft.com/office/drawing/2014/main" id="{1A81CBBA-6E2B-44C2-AC39-64F9499B99CC}"/>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2" name="TextBox 5541">
          <a:extLst>
            <a:ext uri="{FF2B5EF4-FFF2-40B4-BE49-F238E27FC236}">
              <a16:creationId xmlns:a16="http://schemas.microsoft.com/office/drawing/2014/main" id="{667C787C-7A5C-454E-8182-B5BFEDF20E16}"/>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3" name="TextBox 5542">
          <a:extLst>
            <a:ext uri="{FF2B5EF4-FFF2-40B4-BE49-F238E27FC236}">
              <a16:creationId xmlns:a16="http://schemas.microsoft.com/office/drawing/2014/main" id="{9B7EC9E8-0A85-43E5-8664-354E08D26903}"/>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4" name="TextBox 5543">
          <a:extLst>
            <a:ext uri="{FF2B5EF4-FFF2-40B4-BE49-F238E27FC236}">
              <a16:creationId xmlns:a16="http://schemas.microsoft.com/office/drawing/2014/main" id="{4AD41989-7786-4BA4-A6BA-18494EDDAC8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5" name="TextBox 5544">
          <a:extLst>
            <a:ext uri="{FF2B5EF4-FFF2-40B4-BE49-F238E27FC236}">
              <a16:creationId xmlns:a16="http://schemas.microsoft.com/office/drawing/2014/main" id="{6B831AC0-002A-4F22-B209-4A31AEE9E8E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6" name="TextBox 5545">
          <a:extLst>
            <a:ext uri="{FF2B5EF4-FFF2-40B4-BE49-F238E27FC236}">
              <a16:creationId xmlns:a16="http://schemas.microsoft.com/office/drawing/2014/main" id="{748417DC-F4FA-43CF-8F2E-5ADED7889D2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7" name="TextBox 5546">
          <a:extLst>
            <a:ext uri="{FF2B5EF4-FFF2-40B4-BE49-F238E27FC236}">
              <a16:creationId xmlns:a16="http://schemas.microsoft.com/office/drawing/2014/main" id="{71849912-24F7-4DA4-A43E-5259D3195A7D}"/>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8" name="TextBox 5547">
          <a:extLst>
            <a:ext uri="{FF2B5EF4-FFF2-40B4-BE49-F238E27FC236}">
              <a16:creationId xmlns:a16="http://schemas.microsoft.com/office/drawing/2014/main" id="{65C561B9-D9D7-4557-9F8B-33A3874A138E}"/>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5549" name="TextBox 5548">
          <a:extLst>
            <a:ext uri="{FF2B5EF4-FFF2-40B4-BE49-F238E27FC236}">
              <a16:creationId xmlns:a16="http://schemas.microsoft.com/office/drawing/2014/main" id="{72A9786D-77DA-4584-853F-6879205BD842}"/>
            </a:ext>
          </a:extLst>
        </xdr:cNvPr>
        <xdr:cNvSpPr txBox="1"/>
      </xdr:nvSpPr>
      <xdr:spPr>
        <a:xfrm>
          <a:off x="11487355" y="361769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16388</xdr:colOff>
      <xdr:row>120</xdr:row>
      <xdr:rowOff>139291</xdr:rowOff>
    </xdr:from>
    <xdr:to>
      <xdr:col>1</xdr:col>
      <xdr:colOff>4596405</xdr:colOff>
      <xdr:row>125</xdr:row>
      <xdr:rowOff>99136</xdr:rowOff>
    </xdr:to>
    <xdr:pic>
      <xdr:nvPicPr>
        <xdr:cNvPr id="7" name="Picture 6">
          <a:extLst>
            <a:ext uri="{FF2B5EF4-FFF2-40B4-BE49-F238E27FC236}">
              <a16:creationId xmlns:a16="http://schemas.microsoft.com/office/drawing/2014/main" id="{3DA25A10-8A16-6370-4882-C787DE4DD3B0}"/>
            </a:ext>
          </a:extLst>
        </xdr:cNvPr>
        <xdr:cNvPicPr>
          <a:picLocks noChangeAspect="1"/>
        </xdr:cNvPicPr>
      </xdr:nvPicPr>
      <xdr:blipFill>
        <a:blip xmlns:r="http://schemas.openxmlformats.org/officeDocument/2006/relationships" r:embed="rId1"/>
        <a:stretch>
          <a:fillRect/>
        </a:stretch>
      </xdr:blipFill>
      <xdr:spPr>
        <a:xfrm>
          <a:off x="622711" y="22532259"/>
          <a:ext cx="4580017" cy="861135"/>
        </a:xfrm>
        <a:prstGeom prst="rect">
          <a:avLst/>
        </a:prstGeom>
      </xdr:spPr>
    </xdr:pic>
    <xdr:clientData/>
  </xdr:twoCellAnchor>
  <xdr:twoCellAnchor editAs="oneCell">
    <xdr:from>
      <xdr:col>1</xdr:col>
      <xdr:colOff>90129</xdr:colOff>
      <xdr:row>24</xdr:row>
      <xdr:rowOff>155677</xdr:rowOff>
    </xdr:from>
    <xdr:to>
      <xdr:col>2</xdr:col>
      <xdr:colOff>1024194</xdr:colOff>
      <xdr:row>37</xdr:row>
      <xdr:rowOff>127787</xdr:rowOff>
    </xdr:to>
    <xdr:pic>
      <xdr:nvPicPr>
        <xdr:cNvPr id="4" name="Picture 3">
          <a:extLst>
            <a:ext uri="{FF2B5EF4-FFF2-40B4-BE49-F238E27FC236}">
              <a16:creationId xmlns:a16="http://schemas.microsoft.com/office/drawing/2014/main" id="{9E59C5A3-E71C-8D92-1EF6-893F3F7C04D0}"/>
            </a:ext>
          </a:extLst>
        </xdr:cNvPr>
        <xdr:cNvPicPr>
          <a:picLocks noChangeAspect="1"/>
        </xdr:cNvPicPr>
      </xdr:nvPicPr>
      <xdr:blipFill>
        <a:blip xmlns:r="http://schemas.openxmlformats.org/officeDocument/2006/relationships" r:embed="rId2"/>
        <a:stretch>
          <a:fillRect/>
        </a:stretch>
      </xdr:blipFill>
      <xdr:spPr>
        <a:xfrm>
          <a:off x="696452" y="5243871"/>
          <a:ext cx="5825613" cy="2315465"/>
        </a:xfrm>
        <a:prstGeom prst="rect">
          <a:avLst/>
        </a:prstGeom>
      </xdr:spPr>
    </xdr:pic>
    <xdr:clientData/>
  </xdr:twoCellAnchor>
  <xdr:twoCellAnchor editAs="oneCell">
    <xdr:from>
      <xdr:col>1</xdr:col>
      <xdr:colOff>294968</xdr:colOff>
      <xdr:row>38</xdr:row>
      <xdr:rowOff>172065</xdr:rowOff>
    </xdr:from>
    <xdr:to>
      <xdr:col>2</xdr:col>
      <xdr:colOff>733537</xdr:colOff>
      <xdr:row>73</xdr:row>
      <xdr:rowOff>16388</xdr:rowOff>
    </xdr:to>
    <xdr:pic>
      <xdr:nvPicPr>
        <xdr:cNvPr id="8" name="Picture 7">
          <a:extLst>
            <a:ext uri="{FF2B5EF4-FFF2-40B4-BE49-F238E27FC236}">
              <a16:creationId xmlns:a16="http://schemas.microsoft.com/office/drawing/2014/main" id="{B1458A4B-8204-C9AA-665A-FB85C0E4F127}"/>
            </a:ext>
          </a:extLst>
        </xdr:cNvPr>
        <xdr:cNvPicPr>
          <a:picLocks noChangeAspect="1"/>
        </xdr:cNvPicPr>
      </xdr:nvPicPr>
      <xdr:blipFill>
        <a:blip xmlns:r="http://schemas.openxmlformats.org/officeDocument/2006/relationships" r:embed="rId3"/>
        <a:stretch>
          <a:fillRect/>
        </a:stretch>
      </xdr:blipFill>
      <xdr:spPr>
        <a:xfrm>
          <a:off x="901291" y="7783871"/>
          <a:ext cx="5330117" cy="6153355"/>
        </a:xfrm>
        <a:prstGeom prst="rect">
          <a:avLst/>
        </a:prstGeom>
      </xdr:spPr>
    </xdr:pic>
    <xdr:clientData/>
  </xdr:twoCellAnchor>
  <xdr:twoCellAnchor editAs="oneCell">
    <xdr:from>
      <xdr:col>1</xdr:col>
      <xdr:colOff>180258</xdr:colOff>
      <xdr:row>75</xdr:row>
      <xdr:rowOff>114711</xdr:rowOff>
    </xdr:from>
    <xdr:to>
      <xdr:col>2</xdr:col>
      <xdr:colOff>409677</xdr:colOff>
      <xdr:row>97</xdr:row>
      <xdr:rowOff>135325</xdr:rowOff>
    </xdr:to>
    <xdr:pic>
      <xdr:nvPicPr>
        <xdr:cNvPr id="9" name="Picture 8">
          <a:extLst>
            <a:ext uri="{FF2B5EF4-FFF2-40B4-BE49-F238E27FC236}">
              <a16:creationId xmlns:a16="http://schemas.microsoft.com/office/drawing/2014/main" id="{DD144381-69CA-8047-D0E5-DEDA1245BCE8}"/>
            </a:ext>
          </a:extLst>
        </xdr:cNvPr>
        <xdr:cNvPicPr>
          <a:picLocks noChangeAspect="1"/>
        </xdr:cNvPicPr>
      </xdr:nvPicPr>
      <xdr:blipFill>
        <a:blip xmlns:r="http://schemas.openxmlformats.org/officeDocument/2006/relationships" r:embed="rId4"/>
        <a:stretch>
          <a:fillRect/>
        </a:stretch>
      </xdr:blipFill>
      <xdr:spPr>
        <a:xfrm>
          <a:off x="786581" y="14396066"/>
          <a:ext cx="5120967" cy="3986292"/>
        </a:xfrm>
        <a:prstGeom prst="rect">
          <a:avLst/>
        </a:prstGeom>
      </xdr:spPr>
    </xdr:pic>
    <xdr:clientData/>
  </xdr:twoCellAnchor>
  <xdr:twoCellAnchor editAs="oneCell">
    <xdr:from>
      <xdr:col>1</xdr:col>
      <xdr:colOff>0</xdr:colOff>
      <xdr:row>100</xdr:row>
      <xdr:rowOff>0</xdr:rowOff>
    </xdr:from>
    <xdr:to>
      <xdr:col>1</xdr:col>
      <xdr:colOff>4752381</xdr:colOff>
      <xdr:row>107</xdr:row>
      <xdr:rowOff>90575</xdr:rowOff>
    </xdr:to>
    <xdr:pic>
      <xdr:nvPicPr>
        <xdr:cNvPr id="10" name="Picture 9">
          <a:extLst>
            <a:ext uri="{FF2B5EF4-FFF2-40B4-BE49-F238E27FC236}">
              <a16:creationId xmlns:a16="http://schemas.microsoft.com/office/drawing/2014/main" id="{424EE4E4-88A8-E87A-5FA7-A3C147B8B87D}"/>
            </a:ext>
          </a:extLst>
        </xdr:cNvPr>
        <xdr:cNvPicPr>
          <a:picLocks noChangeAspect="1"/>
        </xdr:cNvPicPr>
      </xdr:nvPicPr>
      <xdr:blipFill>
        <a:blip xmlns:r="http://schemas.openxmlformats.org/officeDocument/2006/relationships" r:embed="rId5"/>
        <a:stretch>
          <a:fillRect/>
        </a:stretch>
      </xdr:blipFill>
      <xdr:spPr>
        <a:xfrm>
          <a:off x="606323" y="18787806"/>
          <a:ext cx="4752381" cy="13523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75E12-CAB5-48DA-A3C7-B1649B388B1E}">
  <sheetPr>
    <pageSetUpPr fitToPage="1"/>
  </sheetPr>
  <dimension ref="A1:T87"/>
  <sheetViews>
    <sheetView tabSelected="1" zoomScale="92" zoomScaleNormal="92" workbookViewId="0">
      <pane ySplit="11" topLeftCell="A12" activePane="bottomLeft" state="frozen"/>
      <selection pane="bottomLeft" activeCell="I87" sqref="I87"/>
    </sheetView>
  </sheetViews>
  <sheetFormatPr defaultRowHeight="14.4" x14ac:dyDescent="0.3"/>
  <cols>
    <col min="1" max="1" width="8.6640625" customWidth="1"/>
    <col min="2" max="2" width="38.5546875" customWidth="1"/>
    <col min="3" max="3" width="14.5546875" customWidth="1"/>
    <col min="4" max="4" width="16.21875" customWidth="1"/>
    <col min="5" max="5" width="14.109375" bestFit="1" customWidth="1"/>
    <col min="6" max="6" width="14.5546875" bestFit="1" customWidth="1"/>
    <col min="7" max="7" width="13.109375" customWidth="1"/>
    <col min="8" max="8" width="13.44140625" bestFit="1" customWidth="1"/>
    <col min="9" max="9" width="12.6640625" customWidth="1"/>
    <col min="10" max="11" width="13.44140625" bestFit="1" customWidth="1"/>
    <col min="12" max="12" width="14.109375" customWidth="1"/>
    <col min="13" max="14" width="16.88671875" customWidth="1"/>
    <col min="15" max="20" width="12.6640625" customWidth="1"/>
  </cols>
  <sheetData>
    <row r="1" spans="1:20" x14ac:dyDescent="0.3">
      <c r="A1" t="s">
        <v>0</v>
      </c>
    </row>
    <row r="2" spans="1:20" x14ac:dyDescent="0.3">
      <c r="A2" t="s">
        <v>177</v>
      </c>
    </row>
    <row r="3" spans="1:20" ht="15" customHeight="1" x14ac:dyDescent="0.3">
      <c r="A3" t="s">
        <v>178</v>
      </c>
    </row>
    <row r="4" spans="1:20" ht="15" thickBot="1" x14ac:dyDescent="0.35">
      <c r="A4" s="203" t="s">
        <v>133</v>
      </c>
      <c r="B4" s="204"/>
      <c r="C4" s="204"/>
    </row>
    <row r="5" spans="1:20" x14ac:dyDescent="0.3">
      <c r="B5" s="1" t="s">
        <v>23</v>
      </c>
      <c r="C5" s="240" t="s">
        <v>131</v>
      </c>
      <c r="D5" s="241"/>
      <c r="E5" s="242" t="s">
        <v>130</v>
      </c>
      <c r="F5" s="243"/>
      <c r="G5" s="243"/>
      <c r="H5" s="243"/>
      <c r="I5" s="243"/>
      <c r="J5" s="244"/>
      <c r="K5" s="245" t="s">
        <v>35</v>
      </c>
      <c r="L5" s="246"/>
      <c r="M5" s="246"/>
      <c r="N5" s="247"/>
      <c r="O5" s="242" t="s">
        <v>36</v>
      </c>
      <c r="P5" s="243"/>
      <c r="Q5" s="243"/>
      <c r="R5" s="243"/>
      <c r="S5" s="243"/>
      <c r="T5" s="244"/>
    </row>
    <row r="6" spans="1:20" ht="43.2" x14ac:dyDescent="0.3">
      <c r="B6" s="1" t="s">
        <v>24</v>
      </c>
      <c r="C6" s="215" t="s">
        <v>26</v>
      </c>
      <c r="D6" s="228" t="s">
        <v>28</v>
      </c>
      <c r="E6" s="229" t="s">
        <v>29</v>
      </c>
      <c r="F6" s="229" t="s">
        <v>26</v>
      </c>
      <c r="G6" s="229" t="s">
        <v>170</v>
      </c>
      <c r="H6" s="229" t="s">
        <v>28</v>
      </c>
      <c r="I6" s="229" t="s">
        <v>31</v>
      </c>
      <c r="J6" s="229" t="s">
        <v>34</v>
      </c>
      <c r="K6" s="229" t="s">
        <v>26</v>
      </c>
      <c r="L6" s="229" t="s">
        <v>27</v>
      </c>
      <c r="M6" s="229" t="s">
        <v>28</v>
      </c>
      <c r="N6" s="229" t="s">
        <v>31</v>
      </c>
      <c r="O6" s="229" t="s">
        <v>29</v>
      </c>
      <c r="P6" s="229" t="s">
        <v>30</v>
      </c>
      <c r="Q6" s="229" t="s">
        <v>26</v>
      </c>
      <c r="R6" s="229" t="s">
        <v>27</v>
      </c>
      <c r="S6" s="229" t="s">
        <v>28</v>
      </c>
      <c r="T6" s="229" t="s">
        <v>34</v>
      </c>
    </row>
    <row r="7" spans="1:20" x14ac:dyDescent="0.3">
      <c r="B7" s="1" t="s">
        <v>25</v>
      </c>
      <c r="C7" s="205" t="s">
        <v>33</v>
      </c>
      <c r="D7" s="205" t="s">
        <v>33</v>
      </c>
      <c r="E7" s="205" t="s">
        <v>33</v>
      </c>
      <c r="F7" s="205" t="s">
        <v>33</v>
      </c>
      <c r="G7" s="205" t="s">
        <v>33</v>
      </c>
      <c r="H7" s="205" t="s">
        <v>33</v>
      </c>
      <c r="I7" s="205" t="s">
        <v>33</v>
      </c>
      <c r="J7" s="205" t="s">
        <v>33</v>
      </c>
      <c r="K7" s="230" t="s">
        <v>33</v>
      </c>
      <c r="L7" s="205" t="s">
        <v>33</v>
      </c>
      <c r="M7" s="205" t="s">
        <v>33</v>
      </c>
      <c r="N7" s="205" t="s">
        <v>33</v>
      </c>
      <c r="O7" s="205" t="s">
        <v>33</v>
      </c>
      <c r="P7" s="205" t="s">
        <v>33</v>
      </c>
      <c r="Q7" s="205" t="s">
        <v>33</v>
      </c>
      <c r="R7" s="205" t="s">
        <v>33</v>
      </c>
      <c r="S7" s="205" t="s">
        <v>33</v>
      </c>
      <c r="T7" s="205" t="s">
        <v>33</v>
      </c>
    </row>
    <row r="8" spans="1:20" hidden="1" x14ac:dyDescent="0.3">
      <c r="B8" s="205"/>
      <c r="C8" s="205"/>
      <c r="D8" s="199"/>
      <c r="E8" s="199"/>
      <c r="F8" s="199"/>
      <c r="G8" s="199"/>
      <c r="H8" s="199"/>
      <c r="I8" s="199"/>
      <c r="J8" s="199"/>
      <c r="K8" s="170"/>
      <c r="L8" s="199"/>
      <c r="M8" s="199"/>
      <c r="N8" s="199"/>
      <c r="O8" s="199"/>
      <c r="P8" s="199"/>
      <c r="Q8" s="199"/>
      <c r="R8" s="199"/>
      <c r="S8" s="199"/>
      <c r="T8" s="199"/>
    </row>
    <row r="9" spans="1:20" hidden="1" x14ac:dyDescent="0.3">
      <c r="B9" s="205"/>
      <c r="C9" s="205"/>
      <c r="D9" s="205"/>
      <c r="E9" s="205"/>
      <c r="F9" s="205"/>
      <c r="G9" s="205"/>
      <c r="H9" s="205"/>
      <c r="I9" s="205"/>
      <c r="J9" s="205"/>
      <c r="K9" s="170"/>
      <c r="L9" s="205"/>
      <c r="M9" s="205"/>
      <c r="N9" s="205"/>
      <c r="O9" s="205"/>
      <c r="P9" s="205"/>
      <c r="Q9" s="205"/>
      <c r="R9" s="205"/>
      <c r="S9" s="205"/>
      <c r="T9" s="205"/>
    </row>
    <row r="10" spans="1:20" x14ac:dyDescent="0.3">
      <c r="B10" s="15" t="s">
        <v>171</v>
      </c>
      <c r="C10" s="208">
        <v>1360.34</v>
      </c>
      <c r="D10" s="208">
        <v>884.97</v>
      </c>
      <c r="E10" s="208">
        <v>1076.05</v>
      </c>
      <c r="F10" s="208">
        <v>846.89</v>
      </c>
      <c r="G10" s="208">
        <v>850.78</v>
      </c>
      <c r="H10" s="208">
        <v>881.94</v>
      </c>
      <c r="I10" s="208">
        <v>1120.73</v>
      </c>
      <c r="J10" s="208">
        <v>829.78</v>
      </c>
      <c r="K10" s="208">
        <v>1360.34</v>
      </c>
      <c r="L10" s="208">
        <v>812.52</v>
      </c>
      <c r="M10" s="208">
        <v>847.41</v>
      </c>
      <c r="N10" s="208" t="s">
        <v>96</v>
      </c>
      <c r="O10" s="208">
        <v>683.81</v>
      </c>
      <c r="P10" s="208">
        <v>685.95</v>
      </c>
      <c r="Q10" s="208">
        <v>764.79</v>
      </c>
      <c r="R10" s="208">
        <v>666.47</v>
      </c>
      <c r="S10" s="208">
        <v>720.51</v>
      </c>
      <c r="T10" s="208">
        <v>681.78</v>
      </c>
    </row>
    <row r="11" spans="1:20" x14ac:dyDescent="0.3">
      <c r="B11" s="15" t="s">
        <v>49</v>
      </c>
      <c r="C11" s="208">
        <v>950</v>
      </c>
      <c r="D11" s="208">
        <v>990</v>
      </c>
      <c r="E11" s="208">
        <v>888.48</v>
      </c>
      <c r="F11" s="208">
        <v>869.68</v>
      </c>
      <c r="G11" s="208">
        <v>859.92</v>
      </c>
      <c r="H11" s="208">
        <v>910.64</v>
      </c>
      <c r="I11" s="208">
        <v>890</v>
      </c>
      <c r="J11" s="208">
        <v>862.58</v>
      </c>
      <c r="K11" s="208">
        <v>2200</v>
      </c>
      <c r="L11" s="208">
        <v>839</v>
      </c>
      <c r="M11" s="208">
        <v>906</v>
      </c>
      <c r="N11" s="208" t="s">
        <v>96</v>
      </c>
      <c r="O11" s="208">
        <v>774</v>
      </c>
      <c r="P11" s="208">
        <v>749</v>
      </c>
      <c r="Q11" s="208">
        <v>750</v>
      </c>
      <c r="R11" s="208">
        <v>749</v>
      </c>
      <c r="S11" s="208">
        <v>775</v>
      </c>
      <c r="T11" s="208">
        <v>749</v>
      </c>
    </row>
    <row r="13" spans="1:20" x14ac:dyDescent="0.3">
      <c r="B13" s="32" t="s">
        <v>128</v>
      </c>
      <c r="C13" s="32"/>
    </row>
    <row r="14" spans="1:20" x14ac:dyDescent="0.3">
      <c r="D14" s="96"/>
      <c r="E14" s="96"/>
      <c r="F14" s="96"/>
      <c r="G14" s="96"/>
      <c r="H14" s="96"/>
      <c r="I14" s="96"/>
      <c r="J14" s="96"/>
      <c r="K14" s="96"/>
    </row>
    <row r="15" spans="1:20" ht="103.2" customHeight="1" x14ac:dyDescent="0.3">
      <c r="B15" s="248" t="s">
        <v>91</v>
      </c>
      <c r="C15" s="248"/>
      <c r="D15" s="248"/>
      <c r="E15" s="248"/>
      <c r="F15" s="248"/>
      <c r="G15" s="96"/>
      <c r="L15" s="96"/>
      <c r="M15" s="96"/>
      <c r="N15" s="96"/>
      <c r="O15" s="96"/>
    </row>
    <row r="18" spans="2:13" x14ac:dyDescent="0.3">
      <c r="B18" s="182" t="s">
        <v>137</v>
      </c>
      <c r="C18" s="182"/>
      <c r="D18" s="183"/>
      <c r="E18" s="183"/>
      <c r="F18" s="183"/>
      <c r="G18" s="183"/>
      <c r="H18" s="183"/>
      <c r="I18" s="183"/>
    </row>
    <row r="19" spans="2:13" x14ac:dyDescent="0.3">
      <c r="B19" s="184"/>
      <c r="C19" s="184"/>
    </row>
    <row r="20" spans="2:13" x14ac:dyDescent="0.3">
      <c r="B20" s="184" t="s">
        <v>138</v>
      </c>
      <c r="C20" s="235" t="s">
        <v>139</v>
      </c>
      <c r="D20" s="236"/>
      <c r="E20" s="237" t="s">
        <v>140</v>
      </c>
      <c r="F20" s="238"/>
      <c r="G20" s="237" t="s">
        <v>141</v>
      </c>
      <c r="H20" s="238"/>
      <c r="I20" s="237" t="s">
        <v>142</v>
      </c>
      <c r="J20" s="238"/>
      <c r="K20" s="185" t="s">
        <v>143</v>
      </c>
    </row>
    <row r="21" spans="2:13" x14ac:dyDescent="0.3">
      <c r="B21" s="186" t="s">
        <v>158</v>
      </c>
      <c r="C21" s="231"/>
      <c r="D21" s="232"/>
      <c r="E21" s="231">
        <v>488</v>
      </c>
      <c r="F21" s="232"/>
      <c r="G21" s="231"/>
      <c r="H21" s="232"/>
      <c r="I21" s="231">
        <v>155</v>
      </c>
      <c r="J21" s="232"/>
      <c r="K21" s="187" t="s">
        <v>144</v>
      </c>
    </row>
    <row r="22" spans="2:13" x14ac:dyDescent="0.3">
      <c r="B22" s="184"/>
      <c r="C22" s="188" t="s">
        <v>145</v>
      </c>
      <c r="D22" s="188" t="s">
        <v>146</v>
      </c>
      <c r="E22" s="188" t="s">
        <v>145</v>
      </c>
      <c r="F22" s="188" t="s">
        <v>146</v>
      </c>
      <c r="G22" s="188" t="s">
        <v>145</v>
      </c>
      <c r="H22" s="188" t="s">
        <v>146</v>
      </c>
      <c r="I22" s="188" t="s">
        <v>145</v>
      </c>
      <c r="J22" s="188" t="s">
        <v>146</v>
      </c>
      <c r="K22" s="187" t="s">
        <v>147</v>
      </c>
    </row>
    <row r="23" spans="2:13" x14ac:dyDescent="0.3">
      <c r="B23" s="184"/>
      <c r="C23" s="189" t="s">
        <v>159</v>
      </c>
      <c r="D23" s="189" t="s">
        <v>148</v>
      </c>
      <c r="E23" s="189" t="s">
        <v>159</v>
      </c>
      <c r="F23" s="189" t="s">
        <v>148</v>
      </c>
      <c r="G23" s="189" t="s">
        <v>159</v>
      </c>
      <c r="H23" s="189" t="s">
        <v>148</v>
      </c>
      <c r="I23" s="189" t="s">
        <v>160</v>
      </c>
      <c r="J23" s="189" t="s">
        <v>148</v>
      </c>
      <c r="K23" s="190" t="s">
        <v>149</v>
      </c>
    </row>
    <row r="24" spans="2:13" x14ac:dyDescent="0.3">
      <c r="B24" s="205" t="s">
        <v>171</v>
      </c>
      <c r="C24" s="155"/>
      <c r="D24" s="171"/>
      <c r="E24" s="222">
        <f>E10</f>
        <v>1076.05</v>
      </c>
      <c r="F24" s="171">
        <f>E24*$E$21</f>
        <v>525112.4</v>
      </c>
      <c r="G24" s="192"/>
      <c r="H24" s="171"/>
      <c r="I24" s="218">
        <f>O10</f>
        <v>683.81</v>
      </c>
      <c r="J24" s="171">
        <f>I24*$I$21</f>
        <v>105990.54999999999</v>
      </c>
      <c r="K24" s="171">
        <f>J24+H24+F24+D24</f>
        <v>631102.94999999995</v>
      </c>
    </row>
    <row r="25" spans="2:13" x14ac:dyDescent="0.3">
      <c r="B25" s="219" t="s">
        <v>49</v>
      </c>
      <c r="C25" s="194"/>
      <c r="D25" s="172"/>
      <c r="E25" s="221">
        <f>E11</f>
        <v>888.48</v>
      </c>
      <c r="F25" s="172">
        <f>E25*$E$21</f>
        <v>433578.23999999999</v>
      </c>
      <c r="G25" s="166"/>
      <c r="H25" s="172"/>
      <c r="I25" s="220">
        <f>O11</f>
        <v>774</v>
      </c>
      <c r="J25" s="172">
        <f>I25*$I$21</f>
        <v>119970</v>
      </c>
      <c r="K25" s="172">
        <f>J25+H25+F25+D25</f>
        <v>553548.24</v>
      </c>
    </row>
    <row r="26" spans="2:13" x14ac:dyDescent="0.3">
      <c r="B26" s="95"/>
      <c r="C26" s="30"/>
      <c r="D26" s="195"/>
      <c r="E26" s="4"/>
      <c r="F26" s="4"/>
      <c r="G26" s="195"/>
      <c r="H26" s="4"/>
      <c r="I26" s="195"/>
      <c r="J26" s="195"/>
      <c r="K26" s="4"/>
      <c r="L26" s="195"/>
      <c r="M26" s="195"/>
    </row>
    <row r="27" spans="2:13" x14ac:dyDescent="0.3">
      <c r="B27" s="95"/>
      <c r="C27" s="30"/>
      <c r="D27" s="4"/>
      <c r="E27" s="4"/>
      <c r="F27" s="4"/>
      <c r="G27" s="30"/>
      <c r="H27" s="4"/>
      <c r="I27" s="4"/>
      <c r="J27" s="4"/>
      <c r="K27" s="4"/>
      <c r="L27" s="4"/>
      <c r="M27" s="4"/>
    </row>
    <row r="28" spans="2:13" x14ac:dyDescent="0.3">
      <c r="B28" s="184" t="s">
        <v>150</v>
      </c>
      <c r="C28" s="235" t="s">
        <v>139</v>
      </c>
      <c r="D28" s="236"/>
      <c r="E28" s="237" t="s">
        <v>140</v>
      </c>
      <c r="F28" s="238"/>
      <c r="G28" s="237" t="s">
        <v>141</v>
      </c>
      <c r="H28" s="238"/>
      <c r="I28" s="237" t="s">
        <v>142</v>
      </c>
      <c r="J28" s="238"/>
      <c r="K28" s="185" t="s">
        <v>143</v>
      </c>
    </row>
    <row r="29" spans="2:13" x14ac:dyDescent="0.3">
      <c r="B29" s="186" t="s">
        <v>162</v>
      </c>
      <c r="C29" s="211"/>
      <c r="D29" s="212"/>
      <c r="E29" s="211"/>
      <c r="F29" s="212"/>
      <c r="G29" s="211"/>
      <c r="H29" s="212"/>
      <c r="I29" s="231">
        <v>866</v>
      </c>
      <c r="J29" s="232"/>
      <c r="K29" s="187" t="s">
        <v>144</v>
      </c>
    </row>
    <row r="30" spans="2:13" x14ac:dyDescent="0.3">
      <c r="B30" s="184"/>
      <c r="C30" s="188"/>
      <c r="D30" s="188"/>
      <c r="E30" s="188"/>
      <c r="F30" s="188"/>
      <c r="G30" s="188"/>
      <c r="H30" s="188"/>
      <c r="I30" s="188" t="s">
        <v>145</v>
      </c>
      <c r="J30" s="188" t="s">
        <v>146</v>
      </c>
      <c r="K30" s="187" t="s">
        <v>147</v>
      </c>
    </row>
    <row r="31" spans="2:13" x14ac:dyDescent="0.3">
      <c r="C31" s="189"/>
      <c r="D31" s="189"/>
      <c r="E31" s="189"/>
      <c r="F31" s="189"/>
      <c r="G31" s="189"/>
      <c r="H31" s="189"/>
      <c r="I31" s="189" t="s">
        <v>161</v>
      </c>
      <c r="J31" s="189" t="s">
        <v>148</v>
      </c>
      <c r="K31" s="190" t="s">
        <v>149</v>
      </c>
    </row>
    <row r="32" spans="2:13" x14ac:dyDescent="0.3">
      <c r="B32" s="219" t="s">
        <v>171</v>
      </c>
      <c r="C32" s="166"/>
      <c r="D32" s="166"/>
      <c r="E32" s="166"/>
      <c r="F32" s="166"/>
      <c r="G32" s="166"/>
      <c r="H32" s="166"/>
      <c r="I32" s="220">
        <f>P10</f>
        <v>685.95</v>
      </c>
      <c r="J32" s="172">
        <f>I32*$I$29</f>
        <v>594032.70000000007</v>
      </c>
      <c r="K32" s="172">
        <f>J32+H32+F32+D32</f>
        <v>594032.70000000007</v>
      </c>
    </row>
    <row r="33" spans="2:13" x14ac:dyDescent="0.3">
      <c r="B33" s="205" t="s">
        <v>49</v>
      </c>
      <c r="C33" s="192"/>
      <c r="D33" s="192"/>
      <c r="E33" s="192"/>
      <c r="F33" s="192"/>
      <c r="G33" s="192"/>
      <c r="H33" s="192"/>
      <c r="I33" s="218">
        <f>P11</f>
        <v>749</v>
      </c>
      <c r="J33" s="171">
        <f>I33*$I$29</f>
        <v>648634</v>
      </c>
      <c r="K33" s="171">
        <f>J33+H33+F33+D33</f>
        <v>648634</v>
      </c>
    </row>
    <row r="34" spans="2:13" x14ac:dyDescent="0.3">
      <c r="C34" s="4"/>
      <c r="D34" s="4"/>
      <c r="E34" s="4"/>
      <c r="F34" s="4"/>
      <c r="G34" s="4"/>
      <c r="H34" s="4"/>
      <c r="I34" s="4"/>
      <c r="J34" s="4"/>
      <c r="K34" s="4"/>
      <c r="L34" s="195"/>
      <c r="M34" s="195"/>
    </row>
    <row r="35" spans="2:13" x14ac:dyDescent="0.3">
      <c r="C35" s="4"/>
      <c r="D35" s="4"/>
      <c r="E35" s="4"/>
      <c r="F35" s="4"/>
      <c r="G35" s="4"/>
      <c r="H35" s="4"/>
      <c r="I35" s="4"/>
      <c r="J35" s="4"/>
      <c r="K35" s="4"/>
      <c r="L35" s="4"/>
    </row>
    <row r="36" spans="2:13" x14ac:dyDescent="0.3">
      <c r="B36" s="184" t="s">
        <v>151</v>
      </c>
      <c r="C36" s="235" t="s">
        <v>139</v>
      </c>
      <c r="D36" s="236"/>
      <c r="E36" s="237" t="s">
        <v>140</v>
      </c>
      <c r="F36" s="238"/>
      <c r="G36" s="237" t="s">
        <v>141</v>
      </c>
      <c r="H36" s="238"/>
      <c r="I36" s="237" t="s">
        <v>142</v>
      </c>
      <c r="J36" s="238"/>
      <c r="K36" s="185" t="s">
        <v>143</v>
      </c>
    </row>
    <row r="37" spans="2:13" x14ac:dyDescent="0.3">
      <c r="B37" s="186" t="s">
        <v>162</v>
      </c>
      <c r="C37" s="231">
        <v>23</v>
      </c>
      <c r="D37" s="232"/>
      <c r="E37" s="231">
        <v>70</v>
      </c>
      <c r="F37" s="232"/>
      <c r="G37" s="231">
        <v>13</v>
      </c>
      <c r="H37" s="232"/>
      <c r="I37" s="231">
        <v>3002</v>
      </c>
      <c r="J37" s="232"/>
      <c r="K37" s="187" t="s">
        <v>144</v>
      </c>
    </row>
    <row r="38" spans="2:13" x14ac:dyDescent="0.3">
      <c r="C38" s="188" t="s">
        <v>145</v>
      </c>
      <c r="D38" s="188" t="s">
        <v>146</v>
      </c>
      <c r="E38" s="188" t="s">
        <v>145</v>
      </c>
      <c r="F38" s="188" t="s">
        <v>146</v>
      </c>
      <c r="G38" s="188" t="s">
        <v>145</v>
      </c>
      <c r="H38" s="188" t="s">
        <v>146</v>
      </c>
      <c r="I38" s="188" t="s">
        <v>145</v>
      </c>
      <c r="J38" s="188" t="s">
        <v>146</v>
      </c>
      <c r="K38" s="187" t="s">
        <v>147</v>
      </c>
    </row>
    <row r="39" spans="2:13" x14ac:dyDescent="0.3">
      <c r="C39" s="189" t="s">
        <v>161</v>
      </c>
      <c r="D39" s="189" t="s">
        <v>148</v>
      </c>
      <c r="E39" s="189" t="s">
        <v>161</v>
      </c>
      <c r="F39" s="189" t="s">
        <v>148</v>
      </c>
      <c r="G39" s="189" t="s">
        <v>161</v>
      </c>
      <c r="H39" s="189" t="s">
        <v>148</v>
      </c>
      <c r="I39" s="189" t="s">
        <v>161</v>
      </c>
      <c r="J39" s="189" t="s">
        <v>148</v>
      </c>
      <c r="K39" s="190" t="s">
        <v>149</v>
      </c>
    </row>
    <row r="40" spans="2:13" x14ac:dyDescent="0.3">
      <c r="B40" s="205" t="s">
        <v>171</v>
      </c>
      <c r="C40" s="155">
        <f>C10</f>
        <v>1360.34</v>
      </c>
      <c r="D40" s="209">
        <f>C40*C37</f>
        <v>31287.82</v>
      </c>
      <c r="E40" s="198">
        <f>F10</f>
        <v>846.89</v>
      </c>
      <c r="F40" s="171">
        <f>E40*E37</f>
        <v>59282.299999999996</v>
      </c>
      <c r="G40" s="198">
        <f>K10</f>
        <v>1360.34</v>
      </c>
      <c r="H40" s="171">
        <f>G40*G37</f>
        <v>17684.419999999998</v>
      </c>
      <c r="I40" s="198">
        <f>Q10</f>
        <v>764.79</v>
      </c>
      <c r="J40" s="171">
        <f>I40*I37</f>
        <v>2295899.58</v>
      </c>
      <c r="K40" s="171">
        <f>J40+H40+F40+D40</f>
        <v>2404154.1199999996</v>
      </c>
    </row>
    <row r="41" spans="2:13" x14ac:dyDescent="0.3">
      <c r="B41" s="219" t="s">
        <v>49</v>
      </c>
      <c r="C41" s="194">
        <f>C11</f>
        <v>950</v>
      </c>
      <c r="D41" s="210">
        <f>C41*C37</f>
        <v>21850</v>
      </c>
      <c r="E41" s="157">
        <f>F11</f>
        <v>869.68</v>
      </c>
      <c r="F41" s="172">
        <f>E41*E37</f>
        <v>60877.599999999999</v>
      </c>
      <c r="G41" s="157">
        <f>K11</f>
        <v>2200</v>
      </c>
      <c r="H41" s="172">
        <f>G41*G37</f>
        <v>28600</v>
      </c>
      <c r="I41" s="157">
        <f>Q11</f>
        <v>750</v>
      </c>
      <c r="J41" s="172">
        <f>I41*I37</f>
        <v>2251500</v>
      </c>
      <c r="K41" s="172">
        <f>J41+H41+F41+D41</f>
        <v>2362827.6</v>
      </c>
    </row>
    <row r="42" spans="2:13" x14ac:dyDescent="0.3">
      <c r="C42" s="4"/>
      <c r="D42" s="195"/>
      <c r="E42" s="4"/>
      <c r="F42" s="4"/>
      <c r="G42" s="195"/>
      <c r="H42" s="4"/>
      <c r="I42" s="195"/>
      <c r="J42" s="195"/>
      <c r="K42" s="4"/>
      <c r="L42" s="195"/>
      <c r="M42" s="195"/>
    </row>
    <row r="43" spans="2:13" x14ac:dyDescent="0.3">
      <c r="C43" s="4"/>
      <c r="D43" s="4"/>
      <c r="E43" s="4"/>
      <c r="F43" s="4"/>
      <c r="G43" s="4"/>
      <c r="H43" s="4"/>
      <c r="I43" s="4"/>
      <c r="J43" s="4"/>
      <c r="K43" s="4"/>
      <c r="L43" s="4"/>
    </row>
    <row r="44" spans="2:13" x14ac:dyDescent="0.3">
      <c r="B44" s="184" t="s">
        <v>152</v>
      </c>
      <c r="C44" s="235" t="s">
        <v>139</v>
      </c>
      <c r="D44" s="236"/>
      <c r="E44" s="237" t="s">
        <v>140</v>
      </c>
      <c r="F44" s="239"/>
      <c r="G44" s="237" t="s">
        <v>141</v>
      </c>
      <c r="H44" s="238"/>
      <c r="I44" s="237" t="s">
        <v>142</v>
      </c>
      <c r="J44" s="238"/>
      <c r="K44" s="185" t="s">
        <v>143</v>
      </c>
    </row>
    <row r="45" spans="2:13" x14ac:dyDescent="0.3">
      <c r="B45" s="186" t="s">
        <v>162</v>
      </c>
      <c r="C45" s="211"/>
      <c r="D45" s="212"/>
      <c r="E45" s="211"/>
      <c r="F45" s="213"/>
      <c r="G45" s="231">
        <v>2674</v>
      </c>
      <c r="H45" s="232"/>
      <c r="I45" s="231">
        <v>965</v>
      </c>
      <c r="J45" s="232"/>
      <c r="K45" s="187" t="s">
        <v>144</v>
      </c>
    </row>
    <row r="46" spans="2:13" x14ac:dyDescent="0.3">
      <c r="C46" s="188"/>
      <c r="D46" s="188"/>
      <c r="E46" s="188"/>
      <c r="F46" s="188"/>
      <c r="G46" s="188" t="s">
        <v>145</v>
      </c>
      <c r="H46" s="188" t="s">
        <v>146</v>
      </c>
      <c r="I46" s="188" t="s">
        <v>145</v>
      </c>
      <c r="J46" s="188" t="s">
        <v>146</v>
      </c>
      <c r="K46" s="187" t="s">
        <v>147</v>
      </c>
    </row>
    <row r="47" spans="2:13" x14ac:dyDescent="0.3">
      <c r="C47" s="189"/>
      <c r="D47" s="189"/>
      <c r="E47" s="189"/>
      <c r="F47" s="189"/>
      <c r="G47" s="189" t="s">
        <v>161</v>
      </c>
      <c r="H47" s="189" t="s">
        <v>148</v>
      </c>
      <c r="I47" s="189" t="s">
        <v>161</v>
      </c>
      <c r="J47" s="189" t="s">
        <v>148</v>
      </c>
      <c r="K47" s="190" t="s">
        <v>149</v>
      </c>
    </row>
    <row r="48" spans="2:13" x14ac:dyDescent="0.3">
      <c r="B48" s="219" t="s">
        <v>171</v>
      </c>
      <c r="C48" s="166"/>
      <c r="D48" s="166"/>
      <c r="E48" s="166"/>
      <c r="F48" s="166"/>
      <c r="G48" s="157">
        <f>L10</f>
        <v>812.52</v>
      </c>
      <c r="H48" s="172">
        <f>G48*$G$45</f>
        <v>2172678.48</v>
      </c>
      <c r="I48" s="157">
        <f>R10</f>
        <v>666.47</v>
      </c>
      <c r="J48" s="172">
        <f>I48*$I$45</f>
        <v>643143.55000000005</v>
      </c>
      <c r="K48" s="172">
        <f>J48+H48</f>
        <v>2815822.0300000003</v>
      </c>
    </row>
    <row r="49" spans="2:13" x14ac:dyDescent="0.3">
      <c r="B49" s="205" t="s">
        <v>49</v>
      </c>
      <c r="C49" s="192"/>
      <c r="D49" s="192"/>
      <c r="E49" s="192"/>
      <c r="F49" s="192"/>
      <c r="G49" s="198">
        <f>L11</f>
        <v>839</v>
      </c>
      <c r="H49" s="171">
        <f>G49*$G$45</f>
        <v>2243486</v>
      </c>
      <c r="I49" s="198">
        <f>R11</f>
        <v>749</v>
      </c>
      <c r="J49" s="171">
        <f>I49*$I$45</f>
        <v>722785</v>
      </c>
      <c r="K49" s="171">
        <f>J49+H49</f>
        <v>2966271</v>
      </c>
    </row>
    <row r="50" spans="2:13" x14ac:dyDescent="0.3">
      <c r="B50" s="95"/>
      <c r="C50" s="4"/>
      <c r="D50" s="4"/>
      <c r="E50" s="4"/>
      <c r="F50" s="4"/>
      <c r="G50" s="217"/>
      <c r="H50" s="217"/>
      <c r="I50" s="217"/>
      <c r="J50" s="217"/>
      <c r="K50" s="195"/>
    </row>
    <row r="51" spans="2:13" x14ac:dyDescent="0.3">
      <c r="C51" s="4"/>
      <c r="D51" s="4"/>
      <c r="E51" s="4"/>
      <c r="F51" s="4"/>
      <c r="G51" s="4"/>
      <c r="H51" s="4"/>
      <c r="I51" s="195"/>
      <c r="J51" s="195"/>
      <c r="K51" s="4"/>
      <c r="L51" s="195"/>
      <c r="M51" s="195"/>
    </row>
    <row r="52" spans="2:13" x14ac:dyDescent="0.3">
      <c r="B52" s="184" t="s">
        <v>170</v>
      </c>
      <c r="C52" s="235" t="s">
        <v>139</v>
      </c>
      <c r="D52" s="236"/>
      <c r="E52" s="237" t="s">
        <v>140</v>
      </c>
      <c r="F52" s="238"/>
      <c r="G52" s="237" t="s">
        <v>141</v>
      </c>
      <c r="H52" s="238"/>
      <c r="I52" s="237" t="s">
        <v>142</v>
      </c>
      <c r="J52" s="238"/>
      <c r="K52" s="185" t="s">
        <v>143</v>
      </c>
      <c r="L52" s="4"/>
    </row>
    <row r="53" spans="2:13" x14ac:dyDescent="0.3">
      <c r="B53" s="186" t="s">
        <v>162</v>
      </c>
      <c r="C53" s="231"/>
      <c r="D53" s="232"/>
      <c r="E53" s="231">
        <v>450</v>
      </c>
      <c r="F53" s="232"/>
      <c r="G53" s="231"/>
      <c r="H53" s="232"/>
      <c r="I53" s="231"/>
      <c r="J53" s="232"/>
      <c r="K53" s="187" t="s">
        <v>144</v>
      </c>
    </row>
    <row r="54" spans="2:13" x14ac:dyDescent="0.3">
      <c r="C54" s="188"/>
      <c r="D54" s="188"/>
      <c r="E54" s="188" t="s">
        <v>145</v>
      </c>
      <c r="F54" s="188" t="s">
        <v>146</v>
      </c>
      <c r="G54" s="188"/>
      <c r="H54" s="188"/>
      <c r="I54" s="188"/>
      <c r="J54" s="188"/>
      <c r="K54" s="187" t="s">
        <v>147</v>
      </c>
    </row>
    <row r="55" spans="2:13" x14ac:dyDescent="0.3">
      <c r="C55" s="189"/>
      <c r="D55" s="189"/>
      <c r="E55" s="189" t="s">
        <v>161</v>
      </c>
      <c r="F55" s="189" t="s">
        <v>148</v>
      </c>
      <c r="G55" s="189"/>
      <c r="H55" s="189"/>
      <c r="I55" s="189"/>
      <c r="J55" s="189"/>
      <c r="K55" s="190" t="s">
        <v>149</v>
      </c>
    </row>
    <row r="56" spans="2:13" x14ac:dyDescent="0.3">
      <c r="B56" s="219" t="s">
        <v>171</v>
      </c>
      <c r="C56" s="210"/>
      <c r="D56" s="210"/>
      <c r="E56" s="220">
        <f>G10</f>
        <v>850.78</v>
      </c>
      <c r="F56" s="172">
        <f>E56*E53</f>
        <v>382851</v>
      </c>
      <c r="G56" s="210"/>
      <c r="H56" s="210"/>
      <c r="I56" s="210"/>
      <c r="J56" s="210"/>
      <c r="K56" s="172">
        <f>J56+H56+F56+D56</f>
        <v>382851</v>
      </c>
    </row>
    <row r="57" spans="2:13" x14ac:dyDescent="0.3">
      <c r="B57" s="205" t="s">
        <v>49</v>
      </c>
      <c r="C57" s="209"/>
      <c r="D57" s="209"/>
      <c r="E57" s="218">
        <f>G11</f>
        <v>859.92</v>
      </c>
      <c r="F57" s="171">
        <f>E57*E53</f>
        <v>386964</v>
      </c>
      <c r="G57" s="209"/>
      <c r="H57" s="209"/>
      <c r="I57" s="209"/>
      <c r="J57" s="209"/>
      <c r="K57" s="171">
        <f>J57+H57+F57+D57</f>
        <v>386964</v>
      </c>
    </row>
    <row r="58" spans="2:13" x14ac:dyDescent="0.3">
      <c r="B58" s="95"/>
      <c r="C58" s="217"/>
      <c r="D58" s="217"/>
      <c r="E58" s="217"/>
      <c r="F58" s="217"/>
      <c r="G58" s="217"/>
      <c r="H58" s="217"/>
      <c r="I58" s="217"/>
      <c r="J58" s="217"/>
      <c r="K58" s="195"/>
    </row>
    <row r="59" spans="2:13" x14ac:dyDescent="0.3">
      <c r="C59" s="4"/>
      <c r="D59" s="4"/>
      <c r="E59" s="4"/>
      <c r="F59" s="4"/>
      <c r="G59" s="4"/>
      <c r="H59" s="4"/>
      <c r="I59" s="4"/>
      <c r="J59" s="4"/>
      <c r="K59" s="4"/>
    </row>
    <row r="60" spans="2:13" x14ac:dyDescent="0.3">
      <c r="B60" s="184" t="s">
        <v>153</v>
      </c>
      <c r="C60" s="235" t="s">
        <v>139</v>
      </c>
      <c r="D60" s="236"/>
      <c r="E60" s="237" t="s">
        <v>140</v>
      </c>
      <c r="F60" s="238"/>
      <c r="G60" s="237" t="s">
        <v>141</v>
      </c>
      <c r="H60" s="238"/>
      <c r="I60" s="237" t="s">
        <v>142</v>
      </c>
      <c r="J60" s="238"/>
      <c r="K60" s="185" t="s">
        <v>143</v>
      </c>
      <c r="L60" s="195"/>
      <c r="M60" s="195"/>
    </row>
    <row r="61" spans="2:13" x14ac:dyDescent="0.3">
      <c r="B61" s="186" t="s">
        <v>162</v>
      </c>
      <c r="C61" s="231">
        <v>8</v>
      </c>
      <c r="D61" s="232"/>
      <c r="E61" s="231">
        <v>827</v>
      </c>
      <c r="F61" s="232"/>
      <c r="G61" s="231">
        <v>167</v>
      </c>
      <c r="H61" s="232"/>
      <c r="I61" s="231">
        <v>2409</v>
      </c>
      <c r="J61" s="232"/>
      <c r="K61" s="187" t="s">
        <v>144</v>
      </c>
      <c r="L61" s="4"/>
    </row>
    <row r="62" spans="2:13" x14ac:dyDescent="0.3">
      <c r="C62" s="188" t="s">
        <v>145</v>
      </c>
      <c r="D62" s="188" t="s">
        <v>146</v>
      </c>
      <c r="E62" s="188" t="s">
        <v>145</v>
      </c>
      <c r="F62" s="188" t="s">
        <v>146</v>
      </c>
      <c r="G62" s="188" t="s">
        <v>145</v>
      </c>
      <c r="H62" s="188" t="s">
        <v>146</v>
      </c>
      <c r="I62" s="188" t="s">
        <v>145</v>
      </c>
      <c r="J62" s="188" t="s">
        <v>146</v>
      </c>
      <c r="K62" s="187" t="s">
        <v>147</v>
      </c>
    </row>
    <row r="63" spans="2:13" x14ac:dyDescent="0.3">
      <c r="C63" s="189" t="s">
        <v>161</v>
      </c>
      <c r="D63" s="189" t="s">
        <v>148</v>
      </c>
      <c r="E63" s="189" t="s">
        <v>161</v>
      </c>
      <c r="F63" s="189" t="s">
        <v>148</v>
      </c>
      <c r="G63" s="189" t="s">
        <v>161</v>
      </c>
      <c r="H63" s="189" t="s">
        <v>148</v>
      </c>
      <c r="I63" s="189" t="s">
        <v>161</v>
      </c>
      <c r="J63" s="189" t="s">
        <v>148</v>
      </c>
      <c r="K63" s="190" t="s">
        <v>149</v>
      </c>
    </row>
    <row r="64" spans="2:13" x14ac:dyDescent="0.3">
      <c r="B64" s="219" t="s">
        <v>171</v>
      </c>
      <c r="C64" s="220">
        <f>D10</f>
        <v>884.97</v>
      </c>
      <c r="D64" s="172">
        <f>C64*C61</f>
        <v>7079.76</v>
      </c>
      <c r="E64" s="220">
        <f>H10</f>
        <v>881.94</v>
      </c>
      <c r="F64" s="172">
        <f>E64*E61</f>
        <v>729364.38</v>
      </c>
      <c r="G64" s="220">
        <f>M10</f>
        <v>847.41</v>
      </c>
      <c r="H64" s="172">
        <f>G64*G61</f>
        <v>141517.47</v>
      </c>
      <c r="I64" s="220">
        <f>S10</f>
        <v>720.51</v>
      </c>
      <c r="J64" s="172">
        <f>I64*$I$61</f>
        <v>1735708.59</v>
      </c>
      <c r="K64" s="172">
        <f>J64+H64+F64+D64</f>
        <v>2613670.1999999997</v>
      </c>
    </row>
    <row r="65" spans="2:14" x14ac:dyDescent="0.3">
      <c r="B65" s="205" t="s">
        <v>49</v>
      </c>
      <c r="C65" s="218">
        <f>D11</f>
        <v>990</v>
      </c>
      <c r="D65" s="171">
        <f>C65*C61</f>
        <v>7920</v>
      </c>
      <c r="E65" s="218">
        <f>H11</f>
        <v>910.64</v>
      </c>
      <c r="F65" s="171">
        <f>E65*E61</f>
        <v>753099.28</v>
      </c>
      <c r="G65" s="218">
        <f>M11</f>
        <v>906</v>
      </c>
      <c r="H65" s="171">
        <f>G65*G61</f>
        <v>151302</v>
      </c>
      <c r="I65" s="218">
        <f>S11</f>
        <v>775</v>
      </c>
      <c r="J65" s="171">
        <f>I65*$I$61</f>
        <v>1866975</v>
      </c>
      <c r="K65" s="171">
        <f>J65+H65+F65+D65</f>
        <v>2779296.2800000003</v>
      </c>
    </row>
    <row r="66" spans="2:14" x14ac:dyDescent="0.3">
      <c r="C66" s="4"/>
      <c r="D66" s="195"/>
      <c r="E66" s="4"/>
      <c r="F66" s="4"/>
      <c r="G66" s="195"/>
      <c r="H66" s="4"/>
      <c r="I66" s="195"/>
      <c r="J66" s="195"/>
      <c r="K66" s="4"/>
    </row>
    <row r="67" spans="2:14" x14ac:dyDescent="0.3">
      <c r="C67" s="4"/>
      <c r="D67" s="4"/>
      <c r="E67" s="4"/>
      <c r="F67" s="4"/>
      <c r="G67" s="4"/>
      <c r="H67" s="4"/>
      <c r="I67" s="4"/>
      <c r="J67" s="4"/>
      <c r="K67" s="4"/>
    </row>
    <row r="68" spans="2:14" x14ac:dyDescent="0.3">
      <c r="B68" s="184" t="s">
        <v>154</v>
      </c>
      <c r="C68" s="235" t="s">
        <v>139</v>
      </c>
      <c r="D68" s="236"/>
      <c r="E68" s="237" t="s">
        <v>140</v>
      </c>
      <c r="F68" s="238"/>
      <c r="G68" s="237" t="s">
        <v>141</v>
      </c>
      <c r="H68" s="238"/>
      <c r="I68" s="237" t="s">
        <v>142</v>
      </c>
      <c r="J68" s="238"/>
      <c r="K68" s="185" t="s">
        <v>143</v>
      </c>
      <c r="L68" s="4"/>
      <c r="M68" s="195"/>
    </row>
    <row r="69" spans="2:14" x14ac:dyDescent="0.3">
      <c r="B69" s="186" t="s">
        <v>162</v>
      </c>
      <c r="C69" s="211"/>
      <c r="D69" s="212"/>
      <c r="E69" s="231">
        <v>6</v>
      </c>
      <c r="F69" s="232"/>
      <c r="G69" s="231"/>
      <c r="H69" s="232"/>
      <c r="I69" s="231"/>
      <c r="J69" s="232"/>
      <c r="K69" s="187" t="s">
        <v>155</v>
      </c>
      <c r="L69" s="4"/>
    </row>
    <row r="70" spans="2:14" x14ac:dyDescent="0.3">
      <c r="C70" s="188"/>
      <c r="D70" s="188"/>
      <c r="E70" s="188" t="s">
        <v>145</v>
      </c>
      <c r="F70" s="188" t="s">
        <v>146</v>
      </c>
      <c r="G70" s="188"/>
      <c r="H70" s="188"/>
      <c r="I70" s="188"/>
      <c r="J70" s="188"/>
      <c r="K70" s="187" t="s">
        <v>147</v>
      </c>
    </row>
    <row r="71" spans="2:14" x14ac:dyDescent="0.3">
      <c r="C71" s="189"/>
      <c r="D71" s="189"/>
      <c r="E71" s="189" t="s">
        <v>161</v>
      </c>
      <c r="F71" s="189" t="s">
        <v>148</v>
      </c>
      <c r="G71" s="189"/>
      <c r="H71" s="189"/>
      <c r="I71" s="189"/>
      <c r="J71" s="189"/>
      <c r="K71" s="190" t="s">
        <v>149</v>
      </c>
    </row>
    <row r="72" spans="2:14" x14ac:dyDescent="0.3">
      <c r="B72" s="205" t="s">
        <v>171</v>
      </c>
      <c r="C72" s="192"/>
      <c r="D72" s="192"/>
      <c r="E72" s="218">
        <f>I10</f>
        <v>1120.73</v>
      </c>
      <c r="F72" s="171">
        <f>E72*E69</f>
        <v>6724.38</v>
      </c>
      <c r="G72" s="218"/>
      <c r="H72" s="171"/>
      <c r="I72" s="201"/>
      <c r="J72" s="171"/>
      <c r="K72" s="171">
        <f>J72+H72+F72+D72</f>
        <v>6724.38</v>
      </c>
    </row>
    <row r="73" spans="2:14" x14ac:dyDescent="0.3">
      <c r="B73" s="219" t="s">
        <v>49</v>
      </c>
      <c r="C73" s="166"/>
      <c r="D73" s="166"/>
      <c r="E73" s="220">
        <f>I11</f>
        <v>890</v>
      </c>
      <c r="F73" s="172">
        <f>E73*E69</f>
        <v>5340</v>
      </c>
      <c r="G73" s="220"/>
      <c r="H73" s="172"/>
      <c r="I73" s="202"/>
      <c r="J73" s="172"/>
      <c r="K73" s="172">
        <f>J73+H73+F73+D73</f>
        <v>5340</v>
      </c>
    </row>
    <row r="74" spans="2:14" x14ac:dyDescent="0.3">
      <c r="C74" s="4"/>
      <c r="D74" s="4"/>
      <c r="E74" s="4"/>
      <c r="F74" s="4"/>
      <c r="G74" s="195"/>
      <c r="H74" s="4"/>
      <c r="I74" s="4"/>
      <c r="J74" s="4"/>
      <c r="K74" s="4"/>
    </row>
    <row r="75" spans="2:14" x14ac:dyDescent="0.3">
      <c r="C75" s="4"/>
      <c r="D75" s="4"/>
      <c r="E75" s="4"/>
      <c r="F75" s="4"/>
      <c r="G75" s="4"/>
      <c r="H75" s="4"/>
      <c r="I75" s="4"/>
      <c r="J75" s="4"/>
      <c r="K75" s="4"/>
    </row>
    <row r="76" spans="2:14" x14ac:dyDescent="0.3">
      <c r="B76" s="184" t="s">
        <v>156</v>
      </c>
      <c r="C76" s="235" t="s">
        <v>139</v>
      </c>
      <c r="D76" s="236"/>
      <c r="E76" s="237" t="s">
        <v>140</v>
      </c>
      <c r="F76" s="238"/>
      <c r="G76" s="237" t="s">
        <v>141</v>
      </c>
      <c r="H76" s="238"/>
      <c r="I76" s="237" t="s">
        <v>142</v>
      </c>
      <c r="J76" s="238"/>
      <c r="K76" s="185" t="s">
        <v>143</v>
      </c>
      <c r="L76" s="4"/>
      <c r="M76" s="195"/>
      <c r="N76" s="195"/>
    </row>
    <row r="77" spans="2:14" x14ac:dyDescent="0.3">
      <c r="B77" s="186" t="s">
        <v>162</v>
      </c>
      <c r="C77" s="211"/>
      <c r="D77" s="212"/>
      <c r="E77" s="231">
        <v>372</v>
      </c>
      <c r="F77" s="232"/>
      <c r="G77" s="211"/>
      <c r="H77" s="212"/>
      <c r="I77" s="231">
        <v>607</v>
      </c>
      <c r="J77" s="232"/>
      <c r="K77" s="187" t="s">
        <v>144</v>
      </c>
      <c r="L77" s="4"/>
      <c r="M77" s="4"/>
    </row>
    <row r="78" spans="2:14" x14ac:dyDescent="0.3">
      <c r="C78" s="188"/>
      <c r="D78" s="188"/>
      <c r="E78" s="188" t="s">
        <v>145</v>
      </c>
      <c r="F78" s="188" t="s">
        <v>146</v>
      </c>
      <c r="G78" s="188"/>
      <c r="H78" s="188"/>
      <c r="I78" s="188" t="s">
        <v>145</v>
      </c>
      <c r="J78" s="188" t="s">
        <v>146</v>
      </c>
      <c r="K78" s="187" t="s">
        <v>147</v>
      </c>
    </row>
    <row r="79" spans="2:14" x14ac:dyDescent="0.3">
      <c r="C79" s="189"/>
      <c r="D79" s="189"/>
      <c r="E79" s="189" t="s">
        <v>161</v>
      </c>
      <c r="F79" s="189" t="s">
        <v>148</v>
      </c>
      <c r="G79" s="189"/>
      <c r="H79" s="189"/>
      <c r="I79" s="189" t="s">
        <v>161</v>
      </c>
      <c r="J79" s="189" t="s">
        <v>148</v>
      </c>
      <c r="K79" s="190" t="s">
        <v>149</v>
      </c>
    </row>
    <row r="80" spans="2:14" x14ac:dyDescent="0.3">
      <c r="B80" s="219" t="s">
        <v>171</v>
      </c>
      <c r="C80" s="166"/>
      <c r="D80" s="166"/>
      <c r="E80" s="194">
        <f>J10</f>
        <v>829.78</v>
      </c>
      <c r="F80" s="172">
        <f>E80*E77</f>
        <v>308678.15999999997</v>
      </c>
      <c r="G80" s="166"/>
      <c r="H80" s="166"/>
      <c r="I80" s="194">
        <f>T10</f>
        <v>681.78</v>
      </c>
      <c r="J80" s="172">
        <f>I80*I77</f>
        <v>413840.45999999996</v>
      </c>
      <c r="K80" s="172">
        <f>J80+H80+F80+D80</f>
        <v>722518.61999999988</v>
      </c>
      <c r="L80" s="4"/>
    </row>
    <row r="81" spans="2:14" x14ac:dyDescent="0.3">
      <c r="B81" s="205" t="s">
        <v>49</v>
      </c>
      <c r="C81" s="192"/>
      <c r="D81" s="192"/>
      <c r="E81" s="155">
        <f>J11</f>
        <v>862.58</v>
      </c>
      <c r="F81" s="171">
        <f>E81*E77</f>
        <v>320879.76</v>
      </c>
      <c r="G81" s="192"/>
      <c r="H81" s="192"/>
      <c r="I81" s="155">
        <f>T11</f>
        <v>749</v>
      </c>
      <c r="J81" s="171">
        <f>I81*I77</f>
        <v>454643</v>
      </c>
      <c r="K81" s="171">
        <f>J81+H81+F81+D81</f>
        <v>775522.76</v>
      </c>
      <c r="L81" s="4"/>
      <c r="M81" s="4"/>
      <c r="N81" s="4"/>
    </row>
    <row r="82" spans="2:14" x14ac:dyDescent="0.3">
      <c r="D82" s="4"/>
      <c r="E82" s="4"/>
      <c r="F82" s="4"/>
      <c r="G82" s="4"/>
      <c r="H82" s="195"/>
      <c r="I82" s="4"/>
      <c r="J82" s="4"/>
      <c r="K82" s="4"/>
    </row>
    <row r="83" spans="2:14" x14ac:dyDescent="0.3">
      <c r="D83" s="4"/>
      <c r="E83" s="4"/>
      <c r="F83" s="4"/>
      <c r="G83" s="4"/>
      <c r="H83" s="195"/>
      <c r="I83" s="4"/>
      <c r="J83" s="4"/>
      <c r="K83" s="4"/>
    </row>
    <row r="84" spans="2:14" x14ac:dyDescent="0.3">
      <c r="B84" s="196" t="s">
        <v>163</v>
      </c>
      <c r="C84" s="231">
        <f>C77+C69+C61+C53+C45+C37+C29+C21</f>
        <v>31</v>
      </c>
      <c r="D84" s="232"/>
      <c r="E84" s="231">
        <f>E77+E69+E61+E53+E45+E37+E29+E21</f>
        <v>2213</v>
      </c>
      <c r="F84" s="232"/>
      <c r="G84" s="231">
        <f>G77+G69+G61+G53+G45+G37+G29+G21</f>
        <v>2854</v>
      </c>
      <c r="H84" s="232"/>
      <c r="I84" s="231">
        <f>I77+I69+I61+I53+I45+I37+I29+I21</f>
        <v>8004</v>
      </c>
      <c r="J84" s="232"/>
    </row>
    <row r="85" spans="2:14" x14ac:dyDescent="0.3">
      <c r="C85" s="4"/>
      <c r="D85" s="4"/>
      <c r="E85" s="4"/>
      <c r="F85" s="4"/>
      <c r="G85" s="4"/>
      <c r="H85" s="4"/>
      <c r="I85" s="4"/>
      <c r="J85" s="4"/>
    </row>
    <row r="86" spans="2:14" x14ac:dyDescent="0.3">
      <c r="B86" s="95" t="s">
        <v>157</v>
      </c>
      <c r="C86" s="233">
        <v>31</v>
      </c>
      <c r="D86" s="234"/>
      <c r="E86" s="233">
        <v>2213</v>
      </c>
      <c r="F86" s="234"/>
      <c r="G86" s="233">
        <v>2854</v>
      </c>
      <c r="H86" s="234"/>
      <c r="I86" s="233">
        <v>8004</v>
      </c>
      <c r="J86" s="234"/>
    </row>
    <row r="87" spans="2:14" x14ac:dyDescent="0.3">
      <c r="D87" s="4"/>
      <c r="E87" s="4"/>
      <c r="F87" s="4"/>
      <c r="G87" s="4"/>
      <c r="H87" s="4"/>
      <c r="I87" s="4"/>
      <c r="J87" s="4"/>
      <c r="K87" s="4"/>
    </row>
  </sheetData>
  <mergeCells count="69">
    <mergeCell ref="C20:D20"/>
    <mergeCell ref="E20:F20"/>
    <mergeCell ref="G20:H20"/>
    <mergeCell ref="I20:J20"/>
    <mergeCell ref="C5:D5"/>
    <mergeCell ref="E5:J5"/>
    <mergeCell ref="K5:N5"/>
    <mergeCell ref="O5:T5"/>
    <mergeCell ref="B15:F15"/>
    <mergeCell ref="C37:D37"/>
    <mergeCell ref="E37:F37"/>
    <mergeCell ref="G37:H37"/>
    <mergeCell ref="I37:J37"/>
    <mergeCell ref="C21:D21"/>
    <mergeCell ref="E21:F21"/>
    <mergeCell ref="G21:H21"/>
    <mergeCell ref="I21:J21"/>
    <mergeCell ref="C28:D28"/>
    <mergeCell ref="E28:F28"/>
    <mergeCell ref="G28:H28"/>
    <mergeCell ref="I28:J28"/>
    <mergeCell ref="I29:J29"/>
    <mergeCell ref="C36:D36"/>
    <mergeCell ref="E36:F36"/>
    <mergeCell ref="G36:H36"/>
    <mergeCell ref="I36:J36"/>
    <mergeCell ref="C44:D44"/>
    <mergeCell ref="E44:F44"/>
    <mergeCell ref="G44:H44"/>
    <mergeCell ref="I44:J44"/>
    <mergeCell ref="G45:H45"/>
    <mergeCell ref="I45:J45"/>
    <mergeCell ref="C52:D52"/>
    <mergeCell ref="E52:F52"/>
    <mergeCell ref="G52:H52"/>
    <mergeCell ref="I52:J52"/>
    <mergeCell ref="C53:D53"/>
    <mergeCell ref="E53:F53"/>
    <mergeCell ref="G53:H53"/>
    <mergeCell ref="I53:J53"/>
    <mergeCell ref="C60:D60"/>
    <mergeCell ref="E60:F60"/>
    <mergeCell ref="G60:H60"/>
    <mergeCell ref="I60:J60"/>
    <mergeCell ref="C61:D61"/>
    <mergeCell ref="E61:F61"/>
    <mergeCell ref="G61:H61"/>
    <mergeCell ref="I61:J61"/>
    <mergeCell ref="C68:D68"/>
    <mergeCell ref="E68:F68"/>
    <mergeCell ref="G68:H68"/>
    <mergeCell ref="I68:J68"/>
    <mergeCell ref="E69:F69"/>
    <mergeCell ref="G69:H69"/>
    <mergeCell ref="I69:J69"/>
    <mergeCell ref="C76:D76"/>
    <mergeCell ref="E76:F76"/>
    <mergeCell ref="G76:H76"/>
    <mergeCell ref="I76:J76"/>
    <mergeCell ref="E77:F77"/>
    <mergeCell ref="I77:J77"/>
    <mergeCell ref="C84:D84"/>
    <mergeCell ref="E84:F84"/>
    <mergeCell ref="G84:H84"/>
    <mergeCell ref="I84:J84"/>
    <mergeCell ref="C86:D86"/>
    <mergeCell ref="E86:F86"/>
    <mergeCell ref="G86:H86"/>
    <mergeCell ref="I86:J86"/>
  </mergeCells>
  <pageMargins left="0.7" right="0.7" top="0.75" bottom="0.75" header="0.3" footer="0.3"/>
  <pageSetup scale="38"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06179-480F-4D80-9ACB-177F1B726F5B}">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G122"/>
  <sheetViews>
    <sheetView topLeftCell="A4" zoomScale="93" zoomScaleNormal="93" workbookViewId="0">
      <selection activeCell="C11" sqref="C11"/>
    </sheetView>
  </sheetViews>
  <sheetFormatPr defaultRowHeight="14.4" x14ac:dyDescent="0.3"/>
  <cols>
    <col min="2" max="2" width="71.33203125" customWidth="1"/>
    <col min="3" max="3" width="43.77734375" style="4" customWidth="1"/>
    <col min="4" max="4" width="43.6640625" style="4" customWidth="1"/>
  </cols>
  <sheetData>
    <row r="1" spans="1:4" x14ac:dyDescent="0.3">
      <c r="A1" s="4"/>
      <c r="B1" s="5" t="s">
        <v>0</v>
      </c>
      <c r="C1" s="177"/>
    </row>
    <row r="2" spans="1:4" x14ac:dyDescent="0.3">
      <c r="A2" s="4"/>
      <c r="B2" s="6" t="s">
        <v>177</v>
      </c>
      <c r="C2" s="177"/>
    </row>
    <row r="3" spans="1:4" x14ac:dyDescent="0.3">
      <c r="A3" s="4"/>
      <c r="B3" s="5" t="s">
        <v>179</v>
      </c>
      <c r="C3" s="177"/>
    </row>
    <row r="4" spans="1:4" x14ac:dyDescent="0.3">
      <c r="A4" s="4"/>
      <c r="B4" s="5"/>
      <c r="C4" s="179"/>
    </row>
    <row r="5" spans="1:4" ht="15" thickBot="1" x14ac:dyDescent="0.35">
      <c r="A5" s="4"/>
      <c r="B5" s="5"/>
      <c r="C5" s="177"/>
    </row>
    <row r="6" spans="1:4" ht="15" thickBot="1" x14ac:dyDescent="0.35">
      <c r="A6" s="4"/>
      <c r="B6" s="2" t="s">
        <v>37</v>
      </c>
      <c r="C6" s="176" t="s">
        <v>172</v>
      </c>
      <c r="D6" s="9" t="s">
        <v>173</v>
      </c>
    </row>
    <row r="7" spans="1:4" ht="72" x14ac:dyDescent="0.3">
      <c r="A7" s="4" t="s">
        <v>5</v>
      </c>
      <c r="B7" s="175" t="s">
        <v>6</v>
      </c>
      <c r="C7" s="225" t="s">
        <v>191</v>
      </c>
      <c r="D7" s="226" t="s">
        <v>190</v>
      </c>
    </row>
    <row r="8" spans="1:4" x14ac:dyDescent="0.3">
      <c r="A8" s="4">
        <v>1</v>
      </c>
      <c r="B8" s="173" t="s">
        <v>22</v>
      </c>
      <c r="C8" s="11" t="s">
        <v>174</v>
      </c>
      <c r="D8" s="11" t="s">
        <v>174</v>
      </c>
    </row>
    <row r="9" spans="1:4" x14ac:dyDescent="0.3">
      <c r="A9" s="4">
        <v>2</v>
      </c>
      <c r="B9" s="174" t="s">
        <v>7</v>
      </c>
      <c r="C9" s="178" t="s">
        <v>174</v>
      </c>
      <c r="D9" s="11" t="s">
        <v>174</v>
      </c>
    </row>
    <row r="10" spans="1:4" x14ac:dyDescent="0.3">
      <c r="A10" s="4">
        <v>3</v>
      </c>
      <c r="B10" s="174" t="s">
        <v>8</v>
      </c>
      <c r="C10" s="178" t="s">
        <v>174</v>
      </c>
      <c r="D10" s="181" t="s">
        <v>174</v>
      </c>
    </row>
    <row r="11" spans="1:4" ht="28.8" x14ac:dyDescent="0.3">
      <c r="A11" s="4">
        <v>4</v>
      </c>
      <c r="B11" s="174" t="s">
        <v>9</v>
      </c>
      <c r="C11" s="223" t="s">
        <v>180</v>
      </c>
      <c r="D11" s="181" t="s">
        <v>188</v>
      </c>
    </row>
    <row r="12" spans="1:4" x14ac:dyDescent="0.3">
      <c r="A12" s="4">
        <v>5</v>
      </c>
      <c r="B12" s="174" t="s">
        <v>10</v>
      </c>
      <c r="C12" s="178" t="s">
        <v>174</v>
      </c>
      <c r="D12" s="181" t="s">
        <v>174</v>
      </c>
    </row>
    <row r="13" spans="1:4" x14ac:dyDescent="0.3">
      <c r="A13" s="4">
        <v>6</v>
      </c>
      <c r="B13" s="174" t="s">
        <v>11</v>
      </c>
      <c r="C13" s="224" t="s">
        <v>187</v>
      </c>
      <c r="D13" s="181" t="s">
        <v>188</v>
      </c>
    </row>
    <row r="14" spans="1:4" x14ac:dyDescent="0.3">
      <c r="A14" s="4">
        <v>7</v>
      </c>
      <c r="B14" s="174" t="s">
        <v>12</v>
      </c>
      <c r="C14" s="180" t="s">
        <v>174</v>
      </c>
      <c r="D14" s="181" t="s">
        <v>174</v>
      </c>
    </row>
    <row r="15" spans="1:4" x14ac:dyDescent="0.3">
      <c r="A15" s="4">
        <v>8</v>
      </c>
      <c r="B15" s="174" t="s">
        <v>13</v>
      </c>
      <c r="C15" s="178" t="s">
        <v>174</v>
      </c>
      <c r="D15" s="181" t="s">
        <v>174</v>
      </c>
    </row>
    <row r="16" spans="1:4" ht="43.2" x14ac:dyDescent="0.3">
      <c r="A16" s="4">
        <v>9</v>
      </c>
      <c r="B16" s="174" t="s">
        <v>14</v>
      </c>
      <c r="C16" s="178" t="s">
        <v>174</v>
      </c>
      <c r="D16" s="181" t="s">
        <v>174</v>
      </c>
    </row>
    <row r="17" spans="1:4" ht="28.8" x14ac:dyDescent="0.3">
      <c r="A17" s="4">
        <v>10</v>
      </c>
      <c r="B17" s="174" t="s">
        <v>15</v>
      </c>
      <c r="C17" s="180" t="s">
        <v>184</v>
      </c>
      <c r="D17" s="181" t="s">
        <v>189</v>
      </c>
    </row>
    <row r="18" spans="1:4" x14ac:dyDescent="0.3">
      <c r="A18" s="4">
        <v>11</v>
      </c>
      <c r="B18" s="174" t="s">
        <v>16</v>
      </c>
      <c r="C18" s="224" t="s">
        <v>186</v>
      </c>
      <c r="D18" s="181" t="s">
        <v>185</v>
      </c>
    </row>
    <row r="19" spans="1:4" x14ac:dyDescent="0.3">
      <c r="A19" s="4">
        <v>12</v>
      </c>
      <c r="B19" s="174" t="s">
        <v>17</v>
      </c>
      <c r="C19" s="180" t="s">
        <v>174</v>
      </c>
      <c r="D19" s="181" t="s">
        <v>174</v>
      </c>
    </row>
    <row r="20" spans="1:4" x14ac:dyDescent="0.3">
      <c r="A20" s="4">
        <v>13</v>
      </c>
      <c r="B20" s="174" t="s">
        <v>18</v>
      </c>
      <c r="C20" s="180" t="s">
        <v>174</v>
      </c>
      <c r="D20" s="181" t="s">
        <v>174</v>
      </c>
    </row>
    <row r="21" spans="1:4" x14ac:dyDescent="0.3">
      <c r="A21" s="4">
        <v>14</v>
      </c>
      <c r="B21" s="174" t="s">
        <v>19</v>
      </c>
      <c r="C21" s="180" t="s">
        <v>174</v>
      </c>
      <c r="D21" s="181" t="s">
        <v>174</v>
      </c>
    </row>
    <row r="22" spans="1:4" x14ac:dyDescent="0.3">
      <c r="A22" s="4">
        <v>15</v>
      </c>
      <c r="B22" s="174" t="s">
        <v>20</v>
      </c>
      <c r="C22" s="224" t="s">
        <v>175</v>
      </c>
      <c r="D22" s="181" t="s">
        <v>96</v>
      </c>
    </row>
    <row r="23" spans="1:4" x14ac:dyDescent="0.3">
      <c r="A23" s="4">
        <v>16</v>
      </c>
      <c r="B23" s="174" t="s">
        <v>21</v>
      </c>
      <c r="C23" s="224" t="s">
        <v>175</v>
      </c>
      <c r="D23" s="181" t="s">
        <v>96</v>
      </c>
    </row>
    <row r="26" spans="1:4" x14ac:dyDescent="0.3">
      <c r="A26" t="s">
        <v>181</v>
      </c>
    </row>
    <row r="27" spans="1:4" x14ac:dyDescent="0.3">
      <c r="B27" s="1"/>
      <c r="D27" s="207"/>
    </row>
    <row r="40" spans="1:4" x14ac:dyDescent="0.3">
      <c r="A40" t="s">
        <v>182</v>
      </c>
    </row>
    <row r="43" spans="1:4" x14ac:dyDescent="0.3">
      <c r="D43" s="207"/>
    </row>
    <row r="76" spans="1:7" x14ac:dyDescent="0.3">
      <c r="A76" t="s">
        <v>183</v>
      </c>
      <c r="G76" s="1"/>
    </row>
    <row r="101" spans="1:1" x14ac:dyDescent="0.3">
      <c r="A101" t="s">
        <v>176</v>
      </c>
    </row>
    <row r="120" spans="2:4" x14ac:dyDescent="0.3">
      <c r="B120" s="1" t="s">
        <v>176</v>
      </c>
    </row>
    <row r="122" spans="2:4" x14ac:dyDescent="0.3">
      <c r="D122" s="206"/>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C8B7-2590-4535-ABEC-56A9C31CB25F}">
  <sheetPr>
    <pageSetUpPr fitToPage="1"/>
  </sheetPr>
  <dimension ref="A1:T87"/>
  <sheetViews>
    <sheetView topLeftCell="G1" zoomScale="81" zoomScaleNormal="81" workbookViewId="0">
      <pane ySplit="11" topLeftCell="A12" activePane="bottomLeft" state="frozen"/>
      <selection pane="bottomLeft" sqref="A1:U12"/>
    </sheetView>
  </sheetViews>
  <sheetFormatPr defaultRowHeight="14.4" x14ac:dyDescent="0.3"/>
  <cols>
    <col min="1" max="1" width="8.6640625" customWidth="1"/>
    <col min="2" max="2" width="38.5546875" customWidth="1"/>
    <col min="3" max="3" width="14.5546875" customWidth="1"/>
    <col min="4" max="4" width="16.21875" customWidth="1"/>
    <col min="5" max="5" width="14.109375" bestFit="1" customWidth="1"/>
    <col min="6" max="6" width="14.5546875" bestFit="1" customWidth="1"/>
    <col min="7" max="7" width="13.109375" customWidth="1"/>
    <col min="8" max="11" width="12.6640625" customWidth="1"/>
    <col min="12" max="12" width="14.109375" customWidth="1"/>
    <col min="13" max="14" width="16.88671875" customWidth="1"/>
    <col min="15" max="20" width="12.6640625" customWidth="1"/>
  </cols>
  <sheetData>
    <row r="1" spans="1:20" x14ac:dyDescent="0.3">
      <c r="A1" t="s">
        <v>0</v>
      </c>
    </row>
    <row r="2" spans="1:20" x14ac:dyDescent="0.3">
      <c r="A2" t="s">
        <v>168</v>
      </c>
    </row>
    <row r="3" spans="1:20" ht="15" customHeight="1" x14ac:dyDescent="0.3">
      <c r="A3" t="s">
        <v>169</v>
      </c>
    </row>
    <row r="4" spans="1:20" ht="15" thickBot="1" x14ac:dyDescent="0.35">
      <c r="A4" s="203" t="s">
        <v>133</v>
      </c>
      <c r="B4" s="204"/>
      <c r="C4" s="204"/>
    </row>
    <row r="5" spans="1:20" x14ac:dyDescent="0.3">
      <c r="B5" s="1" t="s">
        <v>23</v>
      </c>
      <c r="C5" s="240" t="s">
        <v>131</v>
      </c>
      <c r="D5" s="241"/>
      <c r="E5" s="242" t="s">
        <v>130</v>
      </c>
      <c r="F5" s="243"/>
      <c r="G5" s="243"/>
      <c r="H5" s="243"/>
      <c r="I5" s="243"/>
      <c r="J5" s="244"/>
      <c r="K5" s="245" t="s">
        <v>35</v>
      </c>
      <c r="L5" s="246"/>
      <c r="M5" s="246"/>
      <c r="N5" s="247"/>
      <c r="O5" s="242" t="s">
        <v>36</v>
      </c>
      <c r="P5" s="243"/>
      <c r="Q5" s="243"/>
      <c r="R5" s="243"/>
      <c r="S5" s="243"/>
      <c r="T5" s="244"/>
    </row>
    <row r="6" spans="1:20" ht="43.2" x14ac:dyDescent="0.3">
      <c r="B6" s="1" t="s">
        <v>24</v>
      </c>
      <c r="C6" s="215" t="s">
        <v>26</v>
      </c>
      <c r="D6" s="214" t="s">
        <v>28</v>
      </c>
      <c r="E6" s="170" t="s">
        <v>29</v>
      </c>
      <c r="F6" s="170" t="s">
        <v>26</v>
      </c>
      <c r="G6" s="170" t="s">
        <v>170</v>
      </c>
      <c r="H6" s="170" t="s">
        <v>28</v>
      </c>
      <c r="I6" s="170" t="s">
        <v>31</v>
      </c>
      <c r="J6" s="170" t="s">
        <v>34</v>
      </c>
      <c r="K6" s="170" t="s">
        <v>26</v>
      </c>
      <c r="L6" s="170" t="s">
        <v>27</v>
      </c>
      <c r="M6" s="170" t="s">
        <v>28</v>
      </c>
      <c r="N6" s="170" t="s">
        <v>31</v>
      </c>
      <c r="O6" s="170" t="s">
        <v>29</v>
      </c>
      <c r="P6" s="170" t="s">
        <v>30</v>
      </c>
      <c r="Q6" s="170" t="s">
        <v>26</v>
      </c>
      <c r="R6" s="170" t="s">
        <v>27</v>
      </c>
      <c r="S6" s="170" t="s">
        <v>28</v>
      </c>
      <c r="T6" s="170" t="s">
        <v>34</v>
      </c>
    </row>
    <row r="7" spans="1:20" hidden="1" x14ac:dyDescent="0.3">
      <c r="B7" s="1" t="s">
        <v>25</v>
      </c>
      <c r="C7" s="216" t="s">
        <v>33</v>
      </c>
      <c r="D7" t="s">
        <v>33</v>
      </c>
      <c r="E7" t="s">
        <v>33</v>
      </c>
      <c r="F7" t="s">
        <v>33</v>
      </c>
      <c r="G7" t="s">
        <v>33</v>
      </c>
      <c r="H7" t="s">
        <v>33</v>
      </c>
      <c r="I7" t="s">
        <v>33</v>
      </c>
      <c r="J7" t="s">
        <v>33</v>
      </c>
      <c r="K7" s="2" t="s">
        <v>33</v>
      </c>
      <c r="L7" t="s">
        <v>33</v>
      </c>
      <c r="M7" t="s">
        <v>33</v>
      </c>
      <c r="N7" t="s">
        <v>33</v>
      </c>
      <c r="O7" t="s">
        <v>33</v>
      </c>
      <c r="P7" t="s">
        <v>33</v>
      </c>
      <c r="Q7" t="s">
        <v>33</v>
      </c>
      <c r="R7" t="s">
        <v>33</v>
      </c>
      <c r="S7" t="s">
        <v>33</v>
      </c>
      <c r="T7" t="s">
        <v>33</v>
      </c>
    </row>
    <row r="8" spans="1:20" hidden="1" x14ac:dyDescent="0.3">
      <c r="B8" s="205" t="s">
        <v>166</v>
      </c>
      <c r="C8" s="205" t="s">
        <v>167</v>
      </c>
      <c r="D8" s="199" t="s">
        <v>167</v>
      </c>
      <c r="E8" s="199" t="s">
        <v>167</v>
      </c>
      <c r="F8" s="199" t="s">
        <v>167</v>
      </c>
      <c r="G8" s="199"/>
      <c r="H8" s="199" t="s">
        <v>167</v>
      </c>
      <c r="I8" s="199" t="s">
        <v>167</v>
      </c>
      <c r="J8" s="199" t="s">
        <v>167</v>
      </c>
      <c r="K8" s="170" t="s">
        <v>167</v>
      </c>
      <c r="L8" s="199" t="s">
        <v>167</v>
      </c>
      <c r="M8" s="199" t="s">
        <v>167</v>
      </c>
      <c r="N8" s="199" t="s">
        <v>167</v>
      </c>
      <c r="O8" s="199" t="s">
        <v>167</v>
      </c>
      <c r="P8" s="199" t="s">
        <v>167</v>
      </c>
      <c r="Q8" s="199" t="s">
        <v>167</v>
      </c>
      <c r="R8" s="199" t="s">
        <v>167</v>
      </c>
      <c r="S8" s="199" t="s">
        <v>167</v>
      </c>
      <c r="T8" s="199" t="s">
        <v>167</v>
      </c>
    </row>
    <row r="9" spans="1:20" hidden="1" x14ac:dyDescent="0.3">
      <c r="B9" s="205" t="s">
        <v>32</v>
      </c>
      <c r="C9" s="205" t="s">
        <v>167</v>
      </c>
      <c r="D9" s="205" t="s">
        <v>167</v>
      </c>
      <c r="E9" s="205" t="s">
        <v>167</v>
      </c>
      <c r="F9" s="205" t="s">
        <v>167</v>
      </c>
      <c r="G9" s="205"/>
      <c r="H9" s="205" t="s">
        <v>167</v>
      </c>
      <c r="I9" s="205" t="s">
        <v>167</v>
      </c>
      <c r="J9" s="205" t="s">
        <v>167</v>
      </c>
      <c r="K9" s="170" t="s">
        <v>167</v>
      </c>
      <c r="L9" s="205" t="s">
        <v>167</v>
      </c>
      <c r="M9" s="205" t="s">
        <v>167</v>
      </c>
      <c r="N9" s="205" t="s">
        <v>167</v>
      </c>
      <c r="O9" s="205" t="s">
        <v>167</v>
      </c>
      <c r="P9" s="205" t="s">
        <v>167</v>
      </c>
      <c r="Q9" s="205" t="s">
        <v>167</v>
      </c>
      <c r="R9" s="205" t="s">
        <v>167</v>
      </c>
      <c r="S9" s="205" t="s">
        <v>167</v>
      </c>
      <c r="T9" s="205" t="s">
        <v>167</v>
      </c>
    </row>
    <row r="10" spans="1:20" hidden="1" x14ac:dyDescent="0.3">
      <c r="B10" s="205" t="s">
        <v>171</v>
      </c>
      <c r="C10" s="208">
        <v>890.08</v>
      </c>
      <c r="D10" s="227">
        <v>881.25</v>
      </c>
      <c r="E10" s="227">
        <v>840.15</v>
      </c>
      <c r="F10" s="208">
        <v>837.28</v>
      </c>
      <c r="G10" s="208">
        <v>836.25</v>
      </c>
      <c r="H10" s="227">
        <v>871.63</v>
      </c>
      <c r="I10" s="208">
        <v>825.91</v>
      </c>
      <c r="J10" s="208">
        <v>827.67</v>
      </c>
      <c r="K10" s="208">
        <v>1213.68</v>
      </c>
      <c r="L10" s="227">
        <v>766.05</v>
      </c>
      <c r="M10" s="227">
        <v>892.18</v>
      </c>
      <c r="N10" s="208">
        <v>2672.37</v>
      </c>
      <c r="O10" s="227">
        <v>748.61</v>
      </c>
      <c r="P10" s="227">
        <v>678.91</v>
      </c>
      <c r="Q10" s="208">
        <v>693.85</v>
      </c>
      <c r="R10" s="227">
        <v>657.09</v>
      </c>
      <c r="S10" s="227">
        <v>709.44</v>
      </c>
      <c r="T10" s="208">
        <v>672.96</v>
      </c>
    </row>
    <row r="11" spans="1:20" x14ac:dyDescent="0.3">
      <c r="B11" s="205" t="s">
        <v>49</v>
      </c>
      <c r="C11" s="227">
        <v>998</v>
      </c>
      <c r="D11" s="208">
        <v>988</v>
      </c>
      <c r="E11" s="208">
        <v>862</v>
      </c>
      <c r="F11" s="227">
        <v>898</v>
      </c>
      <c r="G11" s="227">
        <v>799</v>
      </c>
      <c r="H11" s="208">
        <v>879.8</v>
      </c>
      <c r="I11" s="227">
        <v>845</v>
      </c>
      <c r="J11" s="227">
        <v>810.5</v>
      </c>
      <c r="K11" s="227">
        <v>2100</v>
      </c>
      <c r="L11" s="208">
        <v>762</v>
      </c>
      <c r="M11" s="208">
        <v>873</v>
      </c>
      <c r="N11" s="227">
        <v>2200</v>
      </c>
      <c r="O11" s="208">
        <v>699</v>
      </c>
      <c r="P11" s="208">
        <v>679</v>
      </c>
      <c r="Q11" s="227">
        <v>669.9</v>
      </c>
      <c r="R11" s="208">
        <v>677</v>
      </c>
      <c r="S11" s="208">
        <v>715</v>
      </c>
      <c r="T11" s="227">
        <v>672</v>
      </c>
    </row>
    <row r="13" spans="1:20" x14ac:dyDescent="0.3">
      <c r="B13" s="32" t="s">
        <v>128</v>
      </c>
      <c r="C13" s="32"/>
    </row>
    <row r="14" spans="1:20" x14ac:dyDescent="0.3">
      <c r="D14" s="96"/>
      <c r="E14" s="96"/>
      <c r="F14" s="96"/>
      <c r="G14" s="96"/>
      <c r="H14" s="96"/>
      <c r="I14" s="96"/>
      <c r="J14" s="96"/>
      <c r="K14" s="96"/>
    </row>
    <row r="15" spans="1:20" ht="103.2" customHeight="1" x14ac:dyDescent="0.3">
      <c r="B15" s="248" t="s">
        <v>91</v>
      </c>
      <c r="C15" s="248"/>
      <c r="D15" s="248"/>
      <c r="E15" s="248"/>
      <c r="F15" s="248"/>
      <c r="G15" s="96"/>
      <c r="L15" s="96"/>
      <c r="M15" s="96"/>
      <c r="N15" s="96"/>
      <c r="O15" s="96"/>
    </row>
    <row r="18" spans="2:13" x14ac:dyDescent="0.3">
      <c r="B18" s="182" t="s">
        <v>137</v>
      </c>
      <c r="C18" s="182"/>
      <c r="D18" s="183"/>
      <c r="E18" s="183"/>
      <c r="F18" s="183"/>
      <c r="G18" s="183"/>
      <c r="H18" s="183"/>
      <c r="I18" s="183"/>
    </row>
    <row r="19" spans="2:13" x14ac:dyDescent="0.3">
      <c r="B19" s="184"/>
      <c r="C19" s="184"/>
    </row>
    <row r="20" spans="2:13" x14ac:dyDescent="0.3">
      <c r="B20" s="184" t="s">
        <v>138</v>
      </c>
      <c r="C20" s="235" t="s">
        <v>139</v>
      </c>
      <c r="D20" s="236"/>
      <c r="E20" s="237" t="s">
        <v>140</v>
      </c>
      <c r="F20" s="238"/>
      <c r="G20" s="237" t="s">
        <v>141</v>
      </c>
      <c r="H20" s="238"/>
      <c r="I20" s="237" t="s">
        <v>142</v>
      </c>
      <c r="J20" s="238"/>
      <c r="K20" s="185" t="s">
        <v>143</v>
      </c>
    </row>
    <row r="21" spans="2:13" x14ac:dyDescent="0.3">
      <c r="B21" s="186" t="s">
        <v>158</v>
      </c>
      <c r="C21" s="231"/>
      <c r="D21" s="232"/>
      <c r="E21" s="231">
        <v>488</v>
      </c>
      <c r="F21" s="232"/>
      <c r="G21" s="231"/>
      <c r="H21" s="232"/>
      <c r="I21" s="231">
        <v>155</v>
      </c>
      <c r="J21" s="232"/>
      <c r="K21" s="187" t="s">
        <v>144</v>
      </c>
    </row>
    <row r="22" spans="2:13" x14ac:dyDescent="0.3">
      <c r="B22" s="184"/>
      <c r="C22" s="188" t="s">
        <v>145</v>
      </c>
      <c r="D22" s="188" t="s">
        <v>146</v>
      </c>
      <c r="E22" s="188" t="s">
        <v>145</v>
      </c>
      <c r="F22" s="188" t="s">
        <v>146</v>
      </c>
      <c r="G22" s="188" t="s">
        <v>145</v>
      </c>
      <c r="H22" s="188" t="s">
        <v>146</v>
      </c>
      <c r="I22" s="188" t="s">
        <v>145</v>
      </c>
      <c r="J22" s="188" t="s">
        <v>146</v>
      </c>
      <c r="K22" s="187" t="s">
        <v>147</v>
      </c>
    </row>
    <row r="23" spans="2:13" x14ac:dyDescent="0.3">
      <c r="B23" s="184"/>
      <c r="C23" s="189" t="s">
        <v>159</v>
      </c>
      <c r="D23" s="189" t="s">
        <v>148</v>
      </c>
      <c r="E23" s="189" t="s">
        <v>159</v>
      </c>
      <c r="F23" s="189" t="s">
        <v>148</v>
      </c>
      <c r="G23" s="189" t="s">
        <v>159</v>
      </c>
      <c r="H23" s="189" t="s">
        <v>148</v>
      </c>
      <c r="I23" s="189" t="s">
        <v>160</v>
      </c>
      <c r="J23" s="189" t="s">
        <v>148</v>
      </c>
      <c r="K23" s="190" t="s">
        <v>149</v>
      </c>
    </row>
    <row r="24" spans="2:13" x14ac:dyDescent="0.3">
      <c r="B24" s="219" t="s">
        <v>171</v>
      </c>
      <c r="C24" s="194"/>
      <c r="D24" s="172"/>
      <c r="E24" s="221">
        <f>E10</f>
        <v>840.15</v>
      </c>
      <c r="F24" s="172">
        <f>E24*$E$21</f>
        <v>409993.2</v>
      </c>
      <c r="G24" s="166"/>
      <c r="H24" s="172"/>
      <c r="I24" s="220">
        <f>O10</f>
        <v>748.61</v>
      </c>
      <c r="J24" s="172">
        <f>I24*$I$21</f>
        <v>116034.55</v>
      </c>
      <c r="K24" s="172">
        <f>J24+H24+F24+D24</f>
        <v>526027.75</v>
      </c>
    </row>
    <row r="25" spans="2:13" x14ac:dyDescent="0.3">
      <c r="B25" s="205" t="s">
        <v>49</v>
      </c>
      <c r="C25" s="155"/>
      <c r="D25" s="171"/>
      <c r="E25" s="222">
        <f>E11</f>
        <v>862</v>
      </c>
      <c r="F25" s="171">
        <f>E25*$E$21</f>
        <v>420656</v>
      </c>
      <c r="G25" s="192"/>
      <c r="H25" s="171"/>
      <c r="I25" s="218">
        <f>O11</f>
        <v>699</v>
      </c>
      <c r="J25" s="171">
        <f>I25*$I$21</f>
        <v>108345</v>
      </c>
      <c r="K25" s="171">
        <f>J25+H25+F25+D25</f>
        <v>529001</v>
      </c>
    </row>
    <row r="26" spans="2:13" x14ac:dyDescent="0.3">
      <c r="B26" s="95"/>
      <c r="C26" s="30"/>
      <c r="D26" s="195"/>
      <c r="E26" s="4"/>
      <c r="F26" s="4"/>
      <c r="G26" s="195"/>
      <c r="H26" s="4"/>
      <c r="I26" s="195"/>
      <c r="J26" s="195"/>
      <c r="K26" s="4"/>
      <c r="L26" s="195"/>
      <c r="M26" s="195"/>
    </row>
    <row r="27" spans="2:13" x14ac:dyDescent="0.3">
      <c r="B27" s="95"/>
      <c r="C27" s="30"/>
      <c r="D27" s="4"/>
      <c r="E27" s="4"/>
      <c r="F27" s="4"/>
      <c r="G27" s="30"/>
      <c r="H27" s="4"/>
      <c r="I27" s="4"/>
      <c r="J27" s="4"/>
      <c r="K27" s="4"/>
      <c r="L27" s="4"/>
      <c r="M27" s="4"/>
    </row>
    <row r="28" spans="2:13" x14ac:dyDescent="0.3">
      <c r="B28" s="184" t="s">
        <v>150</v>
      </c>
      <c r="C28" s="235" t="s">
        <v>139</v>
      </c>
      <c r="D28" s="236"/>
      <c r="E28" s="237" t="s">
        <v>140</v>
      </c>
      <c r="F28" s="238"/>
      <c r="G28" s="237" t="s">
        <v>141</v>
      </c>
      <c r="H28" s="238"/>
      <c r="I28" s="237" t="s">
        <v>142</v>
      </c>
      <c r="J28" s="238"/>
      <c r="K28" s="185" t="s">
        <v>143</v>
      </c>
    </row>
    <row r="29" spans="2:13" x14ac:dyDescent="0.3">
      <c r="B29" s="186" t="s">
        <v>162</v>
      </c>
      <c r="C29" s="211"/>
      <c r="D29" s="212"/>
      <c r="E29" s="211"/>
      <c r="F29" s="212"/>
      <c r="G29" s="211"/>
      <c r="H29" s="212"/>
      <c r="I29" s="231">
        <v>868</v>
      </c>
      <c r="J29" s="232"/>
      <c r="K29" s="187" t="s">
        <v>144</v>
      </c>
    </row>
    <row r="30" spans="2:13" x14ac:dyDescent="0.3">
      <c r="B30" s="184"/>
      <c r="C30" s="188"/>
      <c r="D30" s="188"/>
      <c r="E30" s="188"/>
      <c r="F30" s="188"/>
      <c r="G30" s="188"/>
      <c r="H30" s="188"/>
      <c r="I30" s="188" t="s">
        <v>145</v>
      </c>
      <c r="J30" s="188" t="s">
        <v>146</v>
      </c>
      <c r="K30" s="187" t="s">
        <v>147</v>
      </c>
    </row>
    <row r="31" spans="2:13" x14ac:dyDescent="0.3">
      <c r="C31" s="189"/>
      <c r="D31" s="189"/>
      <c r="E31" s="189"/>
      <c r="F31" s="189"/>
      <c r="G31" s="189"/>
      <c r="H31" s="189"/>
      <c r="I31" s="189" t="s">
        <v>161</v>
      </c>
      <c r="J31" s="189" t="s">
        <v>148</v>
      </c>
      <c r="K31" s="190" t="s">
        <v>149</v>
      </c>
    </row>
    <row r="32" spans="2:13" x14ac:dyDescent="0.3">
      <c r="B32" s="219" t="s">
        <v>171</v>
      </c>
      <c r="C32" s="166"/>
      <c r="D32" s="166"/>
      <c r="E32" s="166"/>
      <c r="F32" s="166"/>
      <c r="G32" s="166"/>
      <c r="H32" s="166"/>
      <c r="I32" s="220">
        <f>P10</f>
        <v>678.91</v>
      </c>
      <c r="J32" s="172">
        <f>I32*$I$29</f>
        <v>589293.88</v>
      </c>
      <c r="K32" s="172">
        <f>J32+H32+F32+D32</f>
        <v>589293.88</v>
      </c>
    </row>
    <row r="33" spans="2:13" x14ac:dyDescent="0.3">
      <c r="B33" s="205" t="s">
        <v>49</v>
      </c>
      <c r="C33" s="192"/>
      <c r="D33" s="192"/>
      <c r="E33" s="192"/>
      <c r="F33" s="192"/>
      <c r="G33" s="192"/>
      <c r="H33" s="192"/>
      <c r="I33" s="218">
        <f>P11</f>
        <v>679</v>
      </c>
      <c r="J33" s="171">
        <f>I33*$I$29</f>
        <v>589372</v>
      </c>
      <c r="K33" s="171">
        <f>J33+H33+F33+D33</f>
        <v>589372</v>
      </c>
    </row>
    <row r="34" spans="2:13" x14ac:dyDescent="0.3">
      <c r="C34" s="4"/>
      <c r="D34" s="4"/>
      <c r="E34" s="4"/>
      <c r="F34" s="4"/>
      <c r="G34" s="4"/>
      <c r="H34" s="4"/>
      <c r="I34" s="4"/>
      <c r="J34" s="4"/>
      <c r="K34" s="4"/>
      <c r="L34" s="195"/>
      <c r="M34" s="195"/>
    </row>
    <row r="35" spans="2:13" x14ac:dyDescent="0.3">
      <c r="C35" s="4"/>
      <c r="D35" s="4"/>
      <c r="E35" s="4"/>
      <c r="F35" s="4"/>
      <c r="G35" s="4"/>
      <c r="H35" s="4"/>
      <c r="I35" s="4"/>
      <c r="J35" s="4"/>
      <c r="K35" s="4"/>
      <c r="L35" s="4"/>
    </row>
    <row r="36" spans="2:13" x14ac:dyDescent="0.3">
      <c r="B36" s="184" t="s">
        <v>151</v>
      </c>
      <c r="C36" s="235" t="s">
        <v>139</v>
      </c>
      <c r="D36" s="236"/>
      <c r="E36" s="237" t="s">
        <v>140</v>
      </c>
      <c r="F36" s="238"/>
      <c r="G36" s="237" t="s">
        <v>141</v>
      </c>
      <c r="H36" s="238"/>
      <c r="I36" s="237" t="s">
        <v>142</v>
      </c>
      <c r="J36" s="238"/>
      <c r="K36" s="185" t="s">
        <v>143</v>
      </c>
    </row>
    <row r="37" spans="2:13" x14ac:dyDescent="0.3">
      <c r="B37" s="186" t="s">
        <v>162</v>
      </c>
      <c r="C37" s="231">
        <v>23</v>
      </c>
      <c r="D37" s="232"/>
      <c r="E37" s="231">
        <v>80</v>
      </c>
      <c r="F37" s="232"/>
      <c r="G37" s="231">
        <v>13</v>
      </c>
      <c r="H37" s="232"/>
      <c r="I37" s="231">
        <v>3002</v>
      </c>
      <c r="J37" s="232"/>
      <c r="K37" s="187" t="s">
        <v>144</v>
      </c>
    </row>
    <row r="38" spans="2:13" x14ac:dyDescent="0.3">
      <c r="C38" s="188" t="s">
        <v>145</v>
      </c>
      <c r="D38" s="188" t="s">
        <v>146</v>
      </c>
      <c r="E38" s="188" t="s">
        <v>145</v>
      </c>
      <c r="F38" s="188" t="s">
        <v>146</v>
      </c>
      <c r="G38" s="188" t="s">
        <v>145</v>
      </c>
      <c r="H38" s="188" t="s">
        <v>146</v>
      </c>
      <c r="I38" s="188" t="s">
        <v>145</v>
      </c>
      <c r="J38" s="188" t="s">
        <v>146</v>
      </c>
      <c r="K38" s="187" t="s">
        <v>147</v>
      </c>
    </row>
    <row r="39" spans="2:13" x14ac:dyDescent="0.3">
      <c r="C39" s="189" t="s">
        <v>161</v>
      </c>
      <c r="D39" s="189" t="s">
        <v>148</v>
      </c>
      <c r="E39" s="189" t="s">
        <v>161</v>
      </c>
      <c r="F39" s="189" t="s">
        <v>148</v>
      </c>
      <c r="G39" s="189" t="s">
        <v>161</v>
      </c>
      <c r="H39" s="189" t="s">
        <v>148</v>
      </c>
      <c r="I39" s="189" t="s">
        <v>161</v>
      </c>
      <c r="J39" s="189" t="s">
        <v>148</v>
      </c>
      <c r="K39" s="190" t="s">
        <v>149</v>
      </c>
    </row>
    <row r="40" spans="2:13" x14ac:dyDescent="0.3">
      <c r="B40" s="205" t="s">
        <v>171</v>
      </c>
      <c r="C40" s="155">
        <f>C10</f>
        <v>890.08</v>
      </c>
      <c r="D40" s="209">
        <f>C40*C37</f>
        <v>20471.84</v>
      </c>
      <c r="E40" s="198">
        <f>F10</f>
        <v>837.28</v>
      </c>
      <c r="F40" s="171">
        <f>E40*E37</f>
        <v>66982.399999999994</v>
      </c>
      <c r="G40" s="198">
        <f>K10</f>
        <v>1213.68</v>
      </c>
      <c r="H40" s="171">
        <f>G40*G37</f>
        <v>15777.84</v>
      </c>
      <c r="I40" s="198">
        <f>Q10</f>
        <v>693.85</v>
      </c>
      <c r="J40" s="171">
        <f>I40*I37</f>
        <v>2082937.7</v>
      </c>
      <c r="K40" s="171">
        <f>J40+H40+F40+D40</f>
        <v>2186169.7799999998</v>
      </c>
    </row>
    <row r="41" spans="2:13" x14ac:dyDescent="0.3">
      <c r="B41" s="219" t="s">
        <v>49</v>
      </c>
      <c r="C41" s="194">
        <f>C11</f>
        <v>998</v>
      </c>
      <c r="D41" s="210">
        <f>C41*C37</f>
        <v>22954</v>
      </c>
      <c r="E41" s="157">
        <f>F11</f>
        <v>898</v>
      </c>
      <c r="F41" s="172">
        <f>E41*E37</f>
        <v>71840</v>
      </c>
      <c r="G41" s="157">
        <f>K11</f>
        <v>2100</v>
      </c>
      <c r="H41" s="172">
        <f>G41*G37</f>
        <v>27300</v>
      </c>
      <c r="I41" s="157">
        <f>Q11</f>
        <v>669.9</v>
      </c>
      <c r="J41" s="172">
        <f>I41*I37</f>
        <v>2011039.8</v>
      </c>
      <c r="K41" s="172">
        <f>J41+H41+F41+D41</f>
        <v>2133133.7999999998</v>
      </c>
    </row>
    <row r="42" spans="2:13" x14ac:dyDescent="0.3">
      <c r="C42" s="4"/>
      <c r="D42" s="195"/>
      <c r="E42" s="4"/>
      <c r="F42" s="4"/>
      <c r="G42" s="195"/>
      <c r="H42" s="4"/>
      <c r="I42" s="195"/>
      <c r="J42" s="195"/>
      <c r="K42" s="4"/>
      <c r="L42" s="195"/>
      <c r="M42" s="195"/>
    </row>
    <row r="43" spans="2:13" x14ac:dyDescent="0.3">
      <c r="C43" s="4"/>
      <c r="D43" s="4"/>
      <c r="E43" s="4"/>
      <c r="F43" s="4"/>
      <c r="G43" s="4"/>
      <c r="H43" s="4"/>
      <c r="I43" s="4"/>
      <c r="J43" s="4"/>
      <c r="K43" s="4"/>
      <c r="L43" s="4"/>
    </row>
    <row r="44" spans="2:13" x14ac:dyDescent="0.3">
      <c r="B44" s="184" t="s">
        <v>152</v>
      </c>
      <c r="C44" s="235" t="s">
        <v>139</v>
      </c>
      <c r="D44" s="236"/>
      <c r="E44" s="237" t="s">
        <v>140</v>
      </c>
      <c r="F44" s="239"/>
      <c r="G44" s="237" t="s">
        <v>141</v>
      </c>
      <c r="H44" s="238"/>
      <c r="I44" s="237" t="s">
        <v>142</v>
      </c>
      <c r="J44" s="238"/>
      <c r="K44" s="185" t="s">
        <v>143</v>
      </c>
    </row>
    <row r="45" spans="2:13" x14ac:dyDescent="0.3">
      <c r="B45" s="186" t="s">
        <v>162</v>
      </c>
      <c r="C45" s="211"/>
      <c r="D45" s="212"/>
      <c r="E45" s="211"/>
      <c r="F45" s="213"/>
      <c r="G45" s="231">
        <v>2674</v>
      </c>
      <c r="H45" s="232"/>
      <c r="I45" s="231">
        <v>970</v>
      </c>
      <c r="J45" s="232"/>
      <c r="K45" s="187" t="s">
        <v>144</v>
      </c>
    </row>
    <row r="46" spans="2:13" x14ac:dyDescent="0.3">
      <c r="C46" s="188"/>
      <c r="D46" s="188"/>
      <c r="E46" s="188"/>
      <c r="F46" s="188"/>
      <c r="G46" s="188" t="s">
        <v>145</v>
      </c>
      <c r="H46" s="188" t="s">
        <v>146</v>
      </c>
      <c r="I46" s="188" t="s">
        <v>145</v>
      </c>
      <c r="J46" s="188" t="s">
        <v>146</v>
      </c>
      <c r="K46" s="187" t="s">
        <v>147</v>
      </c>
    </row>
    <row r="47" spans="2:13" x14ac:dyDescent="0.3">
      <c r="C47" s="189"/>
      <c r="D47" s="189"/>
      <c r="E47" s="189"/>
      <c r="F47" s="189"/>
      <c r="G47" s="189" t="s">
        <v>161</v>
      </c>
      <c r="H47" s="189" t="s">
        <v>148</v>
      </c>
      <c r="I47" s="189" t="s">
        <v>161</v>
      </c>
      <c r="J47" s="189" t="s">
        <v>148</v>
      </c>
      <c r="K47" s="190" t="s">
        <v>149</v>
      </c>
    </row>
    <row r="48" spans="2:13" x14ac:dyDescent="0.3">
      <c r="B48" s="219" t="s">
        <v>171</v>
      </c>
      <c r="C48" s="166"/>
      <c r="D48" s="166"/>
      <c r="E48" s="166"/>
      <c r="F48" s="166"/>
      <c r="G48" s="157">
        <f>L10</f>
        <v>766.05</v>
      </c>
      <c r="H48" s="172">
        <f>G48*$G$45</f>
        <v>2048417.7</v>
      </c>
      <c r="I48" s="157">
        <f>R10</f>
        <v>657.09</v>
      </c>
      <c r="J48" s="172">
        <f>I48*$I$45</f>
        <v>637377.30000000005</v>
      </c>
      <c r="K48" s="172">
        <f>J48+H48</f>
        <v>2685795</v>
      </c>
    </row>
    <row r="49" spans="2:13" x14ac:dyDescent="0.3">
      <c r="B49" s="205" t="s">
        <v>49</v>
      </c>
      <c r="C49" s="192"/>
      <c r="D49" s="192"/>
      <c r="E49" s="192"/>
      <c r="F49" s="192"/>
      <c r="G49" s="198">
        <f>L11</f>
        <v>762</v>
      </c>
      <c r="H49" s="171">
        <f>G49*$G$45</f>
        <v>2037588</v>
      </c>
      <c r="I49" s="198">
        <f>R11</f>
        <v>677</v>
      </c>
      <c r="J49" s="171">
        <f>I49*$I$45</f>
        <v>656690</v>
      </c>
      <c r="K49" s="171">
        <f>J49+H49</f>
        <v>2694278</v>
      </c>
    </row>
    <row r="50" spans="2:13" x14ac:dyDescent="0.3">
      <c r="B50" s="95"/>
      <c r="C50" s="4"/>
      <c r="D50" s="4"/>
      <c r="E50" s="4"/>
      <c r="F50" s="4"/>
      <c r="G50" s="217"/>
      <c r="H50" s="217"/>
      <c r="I50" s="217"/>
      <c r="J50" s="217"/>
      <c r="K50" s="195"/>
    </row>
    <row r="51" spans="2:13" x14ac:dyDescent="0.3">
      <c r="C51" s="4"/>
      <c r="D51" s="4"/>
      <c r="E51" s="4"/>
      <c r="F51" s="4"/>
      <c r="G51" s="4"/>
      <c r="H51" s="4"/>
      <c r="I51" s="195"/>
      <c r="J51" s="195"/>
      <c r="K51" s="4"/>
      <c r="L51" s="195"/>
      <c r="M51" s="195"/>
    </row>
    <row r="52" spans="2:13" x14ac:dyDescent="0.3">
      <c r="B52" s="184" t="s">
        <v>170</v>
      </c>
      <c r="C52" s="235" t="s">
        <v>139</v>
      </c>
      <c r="D52" s="236"/>
      <c r="E52" s="237" t="s">
        <v>140</v>
      </c>
      <c r="F52" s="238"/>
      <c r="G52" s="237" t="s">
        <v>141</v>
      </c>
      <c r="H52" s="238"/>
      <c r="I52" s="237" t="s">
        <v>142</v>
      </c>
      <c r="J52" s="238"/>
      <c r="K52" s="185" t="s">
        <v>143</v>
      </c>
      <c r="L52" s="4"/>
    </row>
    <row r="53" spans="2:13" x14ac:dyDescent="0.3">
      <c r="B53" s="186" t="s">
        <v>162</v>
      </c>
      <c r="C53" s="231"/>
      <c r="D53" s="232"/>
      <c r="E53" s="231">
        <v>450</v>
      </c>
      <c r="F53" s="232"/>
      <c r="G53" s="231"/>
      <c r="H53" s="232"/>
      <c r="I53" s="231"/>
      <c r="J53" s="232"/>
      <c r="K53" s="187" t="s">
        <v>144</v>
      </c>
    </row>
    <row r="54" spans="2:13" x14ac:dyDescent="0.3">
      <c r="C54" s="188"/>
      <c r="D54" s="188"/>
      <c r="E54" s="188" t="s">
        <v>145</v>
      </c>
      <c r="F54" s="188" t="s">
        <v>146</v>
      </c>
      <c r="G54" s="188"/>
      <c r="H54" s="188"/>
      <c r="I54" s="188"/>
      <c r="J54" s="188"/>
      <c r="K54" s="187" t="s">
        <v>147</v>
      </c>
    </row>
    <row r="55" spans="2:13" x14ac:dyDescent="0.3">
      <c r="C55" s="189"/>
      <c r="D55" s="189"/>
      <c r="E55" s="189" t="s">
        <v>161</v>
      </c>
      <c r="F55" s="189" t="s">
        <v>148</v>
      </c>
      <c r="G55" s="189"/>
      <c r="H55" s="189"/>
      <c r="I55" s="189"/>
      <c r="J55" s="189"/>
      <c r="K55" s="190" t="s">
        <v>149</v>
      </c>
    </row>
    <row r="56" spans="2:13" x14ac:dyDescent="0.3">
      <c r="B56" s="205" t="s">
        <v>171</v>
      </c>
      <c r="C56" s="209"/>
      <c r="D56" s="209"/>
      <c r="E56" s="218">
        <f>G10</f>
        <v>836.25</v>
      </c>
      <c r="F56" s="171">
        <f>E56*E53</f>
        <v>376312.5</v>
      </c>
      <c r="G56" s="209"/>
      <c r="H56" s="209"/>
      <c r="I56" s="209"/>
      <c r="J56" s="209"/>
      <c r="K56" s="171">
        <f>J56+H56+F56+D56</f>
        <v>376312.5</v>
      </c>
    </row>
    <row r="57" spans="2:13" x14ac:dyDescent="0.3">
      <c r="B57" s="219" t="s">
        <v>49</v>
      </c>
      <c r="C57" s="210"/>
      <c r="D57" s="210"/>
      <c r="E57" s="220">
        <f>G11</f>
        <v>799</v>
      </c>
      <c r="F57" s="172">
        <f>E57*E53</f>
        <v>359550</v>
      </c>
      <c r="G57" s="210"/>
      <c r="H57" s="210"/>
      <c r="I57" s="210"/>
      <c r="J57" s="210"/>
      <c r="K57" s="172">
        <f>J57+H57+F57+D57</f>
        <v>359550</v>
      </c>
    </row>
    <row r="58" spans="2:13" x14ac:dyDescent="0.3">
      <c r="B58" s="95"/>
      <c r="C58" s="217"/>
      <c r="D58" s="217"/>
      <c r="E58" s="217"/>
      <c r="F58" s="217"/>
      <c r="G58" s="217"/>
      <c r="H58" s="217"/>
      <c r="I58" s="217"/>
      <c r="J58" s="217"/>
      <c r="K58" s="195"/>
    </row>
    <row r="59" spans="2:13" x14ac:dyDescent="0.3">
      <c r="C59" s="4"/>
      <c r="D59" s="4"/>
      <c r="E59" s="4"/>
      <c r="F59" s="4"/>
      <c r="G59" s="4"/>
      <c r="H59" s="4"/>
      <c r="I59" s="4"/>
      <c r="J59" s="4"/>
      <c r="K59" s="4"/>
    </row>
    <row r="60" spans="2:13" x14ac:dyDescent="0.3">
      <c r="B60" s="184" t="s">
        <v>153</v>
      </c>
      <c r="C60" s="235" t="s">
        <v>139</v>
      </c>
      <c r="D60" s="236"/>
      <c r="E60" s="237" t="s">
        <v>140</v>
      </c>
      <c r="F60" s="238"/>
      <c r="G60" s="237" t="s">
        <v>141</v>
      </c>
      <c r="H60" s="238"/>
      <c r="I60" s="237" t="s">
        <v>142</v>
      </c>
      <c r="J60" s="238"/>
      <c r="K60" s="185" t="s">
        <v>143</v>
      </c>
      <c r="L60" s="195"/>
      <c r="M60" s="195"/>
    </row>
    <row r="61" spans="2:13" x14ac:dyDescent="0.3">
      <c r="B61" s="186" t="s">
        <v>162</v>
      </c>
      <c r="C61" s="231">
        <v>8</v>
      </c>
      <c r="D61" s="232"/>
      <c r="E61" s="231">
        <v>626</v>
      </c>
      <c r="F61" s="232"/>
      <c r="G61" s="231">
        <v>167</v>
      </c>
      <c r="H61" s="232"/>
      <c r="I61" s="231">
        <v>1709</v>
      </c>
      <c r="J61" s="232"/>
      <c r="K61" s="187" t="s">
        <v>144</v>
      </c>
      <c r="L61" s="4"/>
    </row>
    <row r="62" spans="2:13" x14ac:dyDescent="0.3">
      <c r="C62" s="188" t="s">
        <v>145</v>
      </c>
      <c r="D62" s="188" t="s">
        <v>146</v>
      </c>
      <c r="E62" s="188" t="s">
        <v>145</v>
      </c>
      <c r="F62" s="188" t="s">
        <v>146</v>
      </c>
      <c r="G62" s="188" t="s">
        <v>145</v>
      </c>
      <c r="H62" s="188" t="s">
        <v>146</v>
      </c>
      <c r="I62" s="188" t="s">
        <v>145</v>
      </c>
      <c r="J62" s="188" t="s">
        <v>146</v>
      </c>
      <c r="K62" s="187" t="s">
        <v>147</v>
      </c>
    </row>
    <row r="63" spans="2:13" x14ac:dyDescent="0.3">
      <c r="C63" s="189" t="s">
        <v>161</v>
      </c>
      <c r="D63" s="189" t="s">
        <v>148</v>
      </c>
      <c r="E63" s="189" t="s">
        <v>161</v>
      </c>
      <c r="F63" s="189" t="s">
        <v>148</v>
      </c>
      <c r="G63" s="189" t="s">
        <v>161</v>
      </c>
      <c r="H63" s="189" t="s">
        <v>148</v>
      </c>
      <c r="I63" s="189" t="s">
        <v>161</v>
      </c>
      <c r="J63" s="189" t="s">
        <v>148</v>
      </c>
      <c r="K63" s="190" t="s">
        <v>149</v>
      </c>
    </row>
    <row r="64" spans="2:13" x14ac:dyDescent="0.3">
      <c r="B64" s="219" t="s">
        <v>171</v>
      </c>
      <c r="C64" s="220">
        <f>D10</f>
        <v>881.25</v>
      </c>
      <c r="D64" s="172">
        <f>C64*C61</f>
        <v>7050</v>
      </c>
      <c r="E64" s="220">
        <f>H10</f>
        <v>871.63</v>
      </c>
      <c r="F64" s="172">
        <f>E64*E61</f>
        <v>545640.38</v>
      </c>
      <c r="G64" s="220">
        <f>M10</f>
        <v>892.18</v>
      </c>
      <c r="H64" s="172">
        <f>G64*G61</f>
        <v>148994.06</v>
      </c>
      <c r="I64" s="220">
        <f>S10</f>
        <v>709.44</v>
      </c>
      <c r="J64" s="172">
        <f>I64*$I$61</f>
        <v>1212432.9600000002</v>
      </c>
      <c r="K64" s="172">
        <f>J64+H64+F64+D64</f>
        <v>1914117.4000000004</v>
      </c>
    </row>
    <row r="65" spans="2:14" x14ac:dyDescent="0.3">
      <c r="B65" s="205" t="s">
        <v>49</v>
      </c>
      <c r="C65" s="218">
        <f>D11</f>
        <v>988</v>
      </c>
      <c r="D65" s="171">
        <f>C65*C61</f>
        <v>7904</v>
      </c>
      <c r="E65" s="218">
        <f>H11</f>
        <v>879.8</v>
      </c>
      <c r="F65" s="171">
        <f>E65*E61</f>
        <v>550754.79999999993</v>
      </c>
      <c r="G65" s="218">
        <f>M11</f>
        <v>873</v>
      </c>
      <c r="H65" s="171">
        <f>G65*G61</f>
        <v>145791</v>
      </c>
      <c r="I65" s="218">
        <f>S11</f>
        <v>715</v>
      </c>
      <c r="J65" s="171">
        <f>I65*$I$61</f>
        <v>1221935</v>
      </c>
      <c r="K65" s="171">
        <f>J65+H65+F65+D65</f>
        <v>1926384.7999999998</v>
      </c>
    </row>
    <row r="66" spans="2:14" x14ac:dyDescent="0.3">
      <c r="C66" s="4"/>
      <c r="D66" s="195"/>
      <c r="E66" s="4"/>
      <c r="F66" s="4"/>
      <c r="G66" s="195"/>
      <c r="H66" s="4"/>
      <c r="I66" s="195"/>
      <c r="J66" s="195"/>
      <c r="K66" s="4"/>
    </row>
    <row r="67" spans="2:14" x14ac:dyDescent="0.3">
      <c r="C67" s="4"/>
      <c r="D67" s="4"/>
      <c r="E67" s="4"/>
      <c r="F67" s="4"/>
      <c r="G67" s="4"/>
      <c r="H67" s="4"/>
      <c r="I67" s="4"/>
      <c r="J67" s="4"/>
      <c r="K67" s="4"/>
    </row>
    <row r="68" spans="2:14" x14ac:dyDescent="0.3">
      <c r="B68" s="184" t="s">
        <v>154</v>
      </c>
      <c r="C68" s="235" t="s">
        <v>139</v>
      </c>
      <c r="D68" s="236"/>
      <c r="E68" s="237" t="s">
        <v>140</v>
      </c>
      <c r="F68" s="238"/>
      <c r="G68" s="237" t="s">
        <v>141</v>
      </c>
      <c r="H68" s="238"/>
      <c r="I68" s="237" t="s">
        <v>142</v>
      </c>
      <c r="J68" s="238"/>
      <c r="K68" s="185" t="s">
        <v>143</v>
      </c>
      <c r="L68" s="4"/>
      <c r="M68" s="195"/>
    </row>
    <row r="69" spans="2:14" x14ac:dyDescent="0.3">
      <c r="B69" s="186" t="s">
        <v>162</v>
      </c>
      <c r="C69" s="211"/>
      <c r="D69" s="212"/>
      <c r="E69" s="231">
        <v>6</v>
      </c>
      <c r="F69" s="232"/>
      <c r="G69" s="231">
        <v>3</v>
      </c>
      <c r="H69" s="232"/>
      <c r="I69" s="231"/>
      <c r="J69" s="232"/>
      <c r="K69" s="187" t="s">
        <v>155</v>
      </c>
      <c r="L69" s="4"/>
    </row>
    <row r="70" spans="2:14" x14ac:dyDescent="0.3">
      <c r="C70" s="188"/>
      <c r="D70" s="188"/>
      <c r="E70" s="188" t="s">
        <v>145</v>
      </c>
      <c r="F70" s="188" t="s">
        <v>146</v>
      </c>
      <c r="G70" s="188" t="s">
        <v>145</v>
      </c>
      <c r="H70" s="188" t="s">
        <v>146</v>
      </c>
      <c r="I70" s="188"/>
      <c r="J70" s="188"/>
      <c r="K70" s="187" t="s">
        <v>147</v>
      </c>
    </row>
    <row r="71" spans="2:14" x14ac:dyDescent="0.3">
      <c r="C71" s="189"/>
      <c r="D71" s="189"/>
      <c r="E71" s="189" t="s">
        <v>161</v>
      </c>
      <c r="F71" s="189" t="s">
        <v>148</v>
      </c>
      <c r="G71" s="189" t="s">
        <v>161</v>
      </c>
      <c r="H71" s="189" t="s">
        <v>148</v>
      </c>
      <c r="I71" s="189"/>
      <c r="J71" s="189"/>
      <c r="K71" s="190" t="s">
        <v>149</v>
      </c>
    </row>
    <row r="72" spans="2:14" x14ac:dyDescent="0.3">
      <c r="B72" s="205" t="s">
        <v>171</v>
      </c>
      <c r="C72" s="192"/>
      <c r="D72" s="192"/>
      <c r="E72" s="218">
        <f>I10</f>
        <v>825.91</v>
      </c>
      <c r="F72" s="171">
        <f>E72*E69</f>
        <v>4955.46</v>
      </c>
      <c r="G72" s="218">
        <f>N10</f>
        <v>2672.37</v>
      </c>
      <c r="H72" s="171">
        <f>G72*G69</f>
        <v>8017.11</v>
      </c>
      <c r="I72" s="201"/>
      <c r="J72" s="171"/>
      <c r="K72" s="171">
        <f>J72+H72+F72+D72</f>
        <v>12972.57</v>
      </c>
    </row>
    <row r="73" spans="2:14" x14ac:dyDescent="0.3">
      <c r="B73" s="219" t="s">
        <v>49</v>
      </c>
      <c r="C73" s="166"/>
      <c r="D73" s="166"/>
      <c r="E73" s="220">
        <f>I11</f>
        <v>845</v>
      </c>
      <c r="F73" s="172">
        <f>E73*E69</f>
        <v>5070</v>
      </c>
      <c r="G73" s="220">
        <f>N11</f>
        <v>2200</v>
      </c>
      <c r="H73" s="172">
        <f>G73*G69</f>
        <v>6600</v>
      </c>
      <c r="I73" s="202"/>
      <c r="J73" s="172"/>
      <c r="K73" s="172">
        <f>J73+H73+F73+D73</f>
        <v>11670</v>
      </c>
    </row>
    <row r="74" spans="2:14" x14ac:dyDescent="0.3">
      <c r="C74" s="4"/>
      <c r="D74" s="4"/>
      <c r="E74" s="4"/>
      <c r="F74" s="4"/>
      <c r="G74" s="195"/>
      <c r="H74" s="4"/>
      <c r="I74" s="4"/>
      <c r="J74" s="4"/>
      <c r="K74" s="4"/>
    </row>
    <row r="75" spans="2:14" x14ac:dyDescent="0.3">
      <c r="C75" s="4"/>
      <c r="D75" s="4"/>
      <c r="E75" s="4"/>
      <c r="F75" s="4"/>
      <c r="G75" s="4"/>
      <c r="H75" s="4"/>
      <c r="I75" s="4"/>
      <c r="J75" s="4"/>
      <c r="K75" s="4"/>
    </row>
    <row r="76" spans="2:14" x14ac:dyDescent="0.3">
      <c r="B76" s="184" t="s">
        <v>156</v>
      </c>
      <c r="C76" s="235" t="s">
        <v>139</v>
      </c>
      <c r="D76" s="236"/>
      <c r="E76" s="237" t="s">
        <v>140</v>
      </c>
      <c r="F76" s="238"/>
      <c r="G76" s="237" t="s">
        <v>141</v>
      </c>
      <c r="H76" s="238"/>
      <c r="I76" s="237" t="s">
        <v>142</v>
      </c>
      <c r="J76" s="238"/>
      <c r="K76" s="185" t="s">
        <v>143</v>
      </c>
      <c r="L76" s="4"/>
      <c r="M76" s="195"/>
      <c r="N76" s="195"/>
    </row>
    <row r="77" spans="2:14" x14ac:dyDescent="0.3">
      <c r="B77" s="186" t="s">
        <v>162</v>
      </c>
      <c r="C77" s="211"/>
      <c r="D77" s="212"/>
      <c r="E77" s="231">
        <v>260</v>
      </c>
      <c r="F77" s="232"/>
      <c r="G77" s="211"/>
      <c r="H77" s="212"/>
      <c r="I77" s="231">
        <v>800</v>
      </c>
      <c r="J77" s="232"/>
      <c r="K77" s="187" t="s">
        <v>144</v>
      </c>
      <c r="L77" s="4"/>
      <c r="M77" s="4"/>
    </row>
    <row r="78" spans="2:14" x14ac:dyDescent="0.3">
      <c r="C78" s="188"/>
      <c r="D78" s="188"/>
      <c r="E78" s="188" t="s">
        <v>145</v>
      </c>
      <c r="F78" s="188" t="s">
        <v>146</v>
      </c>
      <c r="G78" s="188"/>
      <c r="H78" s="188"/>
      <c r="I78" s="188" t="s">
        <v>145</v>
      </c>
      <c r="J78" s="188" t="s">
        <v>146</v>
      </c>
      <c r="K78" s="187" t="s">
        <v>147</v>
      </c>
    </row>
    <row r="79" spans="2:14" x14ac:dyDescent="0.3">
      <c r="C79" s="189"/>
      <c r="D79" s="189"/>
      <c r="E79" s="189" t="s">
        <v>161</v>
      </c>
      <c r="F79" s="189" t="s">
        <v>148</v>
      </c>
      <c r="G79" s="189"/>
      <c r="H79" s="189"/>
      <c r="I79" s="189" t="s">
        <v>161</v>
      </c>
      <c r="J79" s="189" t="s">
        <v>148</v>
      </c>
      <c r="K79" s="190" t="s">
        <v>149</v>
      </c>
    </row>
    <row r="80" spans="2:14" x14ac:dyDescent="0.3">
      <c r="B80" s="205" t="s">
        <v>171</v>
      </c>
      <c r="C80" s="192"/>
      <c r="D80" s="192"/>
      <c r="E80" s="155">
        <f>J10</f>
        <v>827.67</v>
      </c>
      <c r="F80" s="171">
        <f>E80*E77</f>
        <v>215194.19999999998</v>
      </c>
      <c r="G80" s="192"/>
      <c r="H80" s="192"/>
      <c r="I80" s="155">
        <f>T10</f>
        <v>672.96</v>
      </c>
      <c r="J80" s="171">
        <f>I80*I77</f>
        <v>538368</v>
      </c>
      <c r="K80" s="171">
        <f>J80+H80+F80+D80</f>
        <v>753562.2</v>
      </c>
      <c r="L80" s="4"/>
    </row>
    <row r="81" spans="2:14" x14ac:dyDescent="0.3">
      <c r="B81" s="219" t="s">
        <v>49</v>
      </c>
      <c r="C81" s="166"/>
      <c r="D81" s="166"/>
      <c r="E81" s="194">
        <f>J11</f>
        <v>810.5</v>
      </c>
      <c r="F81" s="172">
        <f>E81*E77</f>
        <v>210730</v>
      </c>
      <c r="G81" s="166"/>
      <c r="H81" s="166"/>
      <c r="I81" s="194">
        <f>T11</f>
        <v>672</v>
      </c>
      <c r="J81" s="172">
        <f>I81*I77</f>
        <v>537600</v>
      </c>
      <c r="K81" s="172">
        <f>J81+H81+F81+D81</f>
        <v>748330</v>
      </c>
      <c r="L81" s="4"/>
      <c r="M81" s="4"/>
      <c r="N81" s="4"/>
    </row>
    <row r="82" spans="2:14" x14ac:dyDescent="0.3">
      <c r="D82" s="4"/>
      <c r="E82" s="4"/>
      <c r="F82" s="4"/>
      <c r="G82" s="4"/>
      <c r="H82" s="195"/>
      <c r="I82" s="4"/>
      <c r="J82" s="4"/>
      <c r="K82" s="4"/>
    </row>
    <row r="83" spans="2:14" x14ac:dyDescent="0.3">
      <c r="D83" s="4"/>
      <c r="E83" s="4"/>
      <c r="F83" s="4"/>
      <c r="G83" s="4"/>
      <c r="H83" s="195"/>
      <c r="I83" s="4"/>
      <c r="J83" s="4"/>
      <c r="K83" s="4"/>
    </row>
    <row r="84" spans="2:14" x14ac:dyDescent="0.3">
      <c r="B84" s="196" t="s">
        <v>163</v>
      </c>
      <c r="C84" s="231">
        <f>C77+C69+C61+C53+C45+C37+C29+C21</f>
        <v>31</v>
      </c>
      <c r="D84" s="232"/>
      <c r="E84" s="231">
        <f>E77+E69+E61+E53+E45+E37+E29+E21</f>
        <v>1910</v>
      </c>
      <c r="F84" s="232"/>
      <c r="G84" s="231">
        <f>G77+G69+G61+G53+G45+G37+G29+G21</f>
        <v>2857</v>
      </c>
      <c r="H84" s="232"/>
      <c r="I84" s="231">
        <f>I77+I69+I61+I53+I45+I37+I29+I21</f>
        <v>7504</v>
      </c>
      <c r="J84" s="232"/>
    </row>
    <row r="85" spans="2:14" x14ac:dyDescent="0.3">
      <c r="C85" s="4"/>
      <c r="D85" s="4"/>
      <c r="E85" s="4"/>
      <c r="F85" s="4"/>
      <c r="G85" s="4"/>
      <c r="H85" s="4"/>
      <c r="I85" s="4"/>
      <c r="J85" s="4"/>
    </row>
    <row r="86" spans="2:14" x14ac:dyDescent="0.3">
      <c r="B86" s="95" t="s">
        <v>157</v>
      </c>
      <c r="C86" s="233">
        <v>31</v>
      </c>
      <c r="D86" s="234"/>
      <c r="E86" s="233">
        <v>1910</v>
      </c>
      <c r="F86" s="234"/>
      <c r="G86" s="233">
        <v>2857</v>
      </c>
      <c r="H86" s="234"/>
      <c r="I86" s="233">
        <v>7504</v>
      </c>
      <c r="J86" s="234"/>
    </row>
    <row r="87" spans="2:14" x14ac:dyDescent="0.3">
      <c r="D87" s="4"/>
      <c r="E87" s="4"/>
      <c r="F87" s="4"/>
      <c r="G87" s="4"/>
      <c r="H87" s="4"/>
      <c r="I87" s="4"/>
      <c r="J87" s="4"/>
      <c r="K87" s="4"/>
    </row>
  </sheetData>
  <mergeCells count="69">
    <mergeCell ref="E77:F77"/>
    <mergeCell ref="C21:D21"/>
    <mergeCell ref="E21:F21"/>
    <mergeCell ref="G21:H21"/>
    <mergeCell ref="E28:F28"/>
    <mergeCell ref="G28:H28"/>
    <mergeCell ref="C52:D52"/>
    <mergeCell ref="E52:F52"/>
    <mergeCell ref="G52:H52"/>
    <mergeCell ref="C53:D53"/>
    <mergeCell ref="E53:F53"/>
    <mergeCell ref="G53:H53"/>
    <mergeCell ref="E44:F44"/>
    <mergeCell ref="G44:H44"/>
    <mergeCell ref="C37:D37"/>
    <mergeCell ref="E37:F37"/>
    <mergeCell ref="I77:J77"/>
    <mergeCell ref="C20:D20"/>
    <mergeCell ref="C28:D28"/>
    <mergeCell ref="C36:D36"/>
    <mergeCell ref="G20:H20"/>
    <mergeCell ref="E20:F20"/>
    <mergeCell ref="I20:J20"/>
    <mergeCell ref="E36:F36"/>
    <mergeCell ref="G36:H36"/>
    <mergeCell ref="I21:J21"/>
    <mergeCell ref="I28:J28"/>
    <mergeCell ref="I29:J29"/>
    <mergeCell ref="I36:J36"/>
    <mergeCell ref="I37:J37"/>
    <mergeCell ref="I44:J44"/>
    <mergeCell ref="C44:D44"/>
    <mergeCell ref="E5:J5"/>
    <mergeCell ref="O5:T5"/>
    <mergeCell ref="B15:F15"/>
    <mergeCell ref="C5:D5"/>
    <mergeCell ref="K5:N5"/>
    <mergeCell ref="G37:H37"/>
    <mergeCell ref="I45:J45"/>
    <mergeCell ref="I60:J60"/>
    <mergeCell ref="G45:H45"/>
    <mergeCell ref="C60:D60"/>
    <mergeCell ref="E60:F60"/>
    <mergeCell ref="G60:H60"/>
    <mergeCell ref="I52:J52"/>
    <mergeCell ref="I53:J53"/>
    <mergeCell ref="I61:J61"/>
    <mergeCell ref="I68:J68"/>
    <mergeCell ref="C61:D61"/>
    <mergeCell ref="E61:F61"/>
    <mergeCell ref="G61:H61"/>
    <mergeCell ref="C68:D68"/>
    <mergeCell ref="E68:F68"/>
    <mergeCell ref="G68:H68"/>
    <mergeCell ref="I69:J69"/>
    <mergeCell ref="I76:J76"/>
    <mergeCell ref="E69:F69"/>
    <mergeCell ref="G69:H69"/>
    <mergeCell ref="C76:D76"/>
    <mergeCell ref="E76:F76"/>
    <mergeCell ref="G76:H76"/>
    <mergeCell ref="I84:J84"/>
    <mergeCell ref="C84:D84"/>
    <mergeCell ref="E84:F84"/>
    <mergeCell ref="G84:H84"/>
    <mergeCell ref="C86:D86"/>
    <mergeCell ref="E86:F86"/>
    <mergeCell ref="G86:H86"/>
    <mergeCell ref="I86:J86"/>
  </mergeCells>
  <pageMargins left="0.7" right="0.7" top="0.75" bottom="0.75" header="0.3" footer="0.3"/>
  <pageSetup scale="38" orientation="landscape" horizontalDpi="1200" verticalDpi="1200" r:id="rId1"/>
  <ignoredErrors>
    <ignoredError sqref="E40:E41 G40:G41 I40:I41 E64:E65 G64:G65 G72:G7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9203D-42F9-4C11-8B0B-F59F67A2DB65}">
  <sheetPr>
    <pageSetUpPr fitToPage="1"/>
  </sheetPr>
  <dimension ref="A1:Q79"/>
  <sheetViews>
    <sheetView zoomScale="81" zoomScaleNormal="81" workbookViewId="0">
      <selection activeCell="M69" sqref="M69"/>
    </sheetView>
  </sheetViews>
  <sheetFormatPr defaultRowHeight="14.4" x14ac:dyDescent="0.3"/>
  <cols>
    <col min="1" max="1" width="8.6640625" customWidth="1"/>
    <col min="2" max="2" width="38.5546875" customWidth="1"/>
    <col min="3" max="3" width="21.21875" customWidth="1"/>
    <col min="4" max="4" width="12.6640625" customWidth="1"/>
    <col min="5" max="5" width="13.109375" bestFit="1" customWidth="1"/>
    <col min="6" max="8" width="12.6640625" customWidth="1"/>
    <col min="9" max="9" width="14.109375" customWidth="1"/>
    <col min="10" max="11" width="16.88671875" customWidth="1"/>
    <col min="12" max="17" width="12.6640625" customWidth="1"/>
  </cols>
  <sheetData>
    <row r="1" spans="1:17" x14ac:dyDescent="0.3">
      <c r="A1" t="s">
        <v>0</v>
      </c>
    </row>
    <row r="2" spans="1:17" x14ac:dyDescent="0.3">
      <c r="A2" t="s">
        <v>164</v>
      </c>
    </row>
    <row r="3" spans="1:17" ht="15" customHeight="1" x14ac:dyDescent="0.3">
      <c r="A3" t="s">
        <v>165</v>
      </c>
    </row>
    <row r="4" spans="1:17" ht="15" thickBot="1" x14ac:dyDescent="0.35">
      <c r="A4" s="203" t="s">
        <v>133</v>
      </c>
      <c r="B4" s="204"/>
    </row>
    <row r="5" spans="1:17" ht="28.8" x14ac:dyDescent="0.3">
      <c r="B5" s="1" t="s">
        <v>23</v>
      </c>
      <c r="C5" s="169" t="s">
        <v>131</v>
      </c>
      <c r="D5" s="242" t="s">
        <v>130</v>
      </c>
      <c r="E5" s="243"/>
      <c r="F5" s="243"/>
      <c r="G5" s="243"/>
      <c r="H5" s="244"/>
      <c r="I5" s="242" t="s">
        <v>35</v>
      </c>
      <c r="J5" s="243"/>
      <c r="K5" s="244"/>
      <c r="L5" s="242" t="s">
        <v>36</v>
      </c>
      <c r="M5" s="243"/>
      <c r="N5" s="243"/>
      <c r="O5" s="243"/>
      <c r="P5" s="243"/>
      <c r="Q5" s="244"/>
    </row>
    <row r="6" spans="1:17" ht="43.2" x14ac:dyDescent="0.3">
      <c r="B6" s="1" t="s">
        <v>24</v>
      </c>
      <c r="C6" s="170" t="s">
        <v>28</v>
      </c>
      <c r="D6" s="170" t="s">
        <v>29</v>
      </c>
      <c r="E6" s="170" t="s">
        <v>26</v>
      </c>
      <c r="F6" s="170" t="s">
        <v>28</v>
      </c>
      <c r="G6" s="170" t="s">
        <v>31</v>
      </c>
      <c r="H6" s="170" t="s">
        <v>34</v>
      </c>
      <c r="I6" s="170" t="s">
        <v>27</v>
      </c>
      <c r="J6" s="170" t="s">
        <v>28</v>
      </c>
      <c r="K6" s="170" t="s">
        <v>31</v>
      </c>
      <c r="L6" s="170" t="s">
        <v>29</v>
      </c>
      <c r="M6" s="170" t="s">
        <v>30</v>
      </c>
      <c r="N6" s="170" t="s">
        <v>26</v>
      </c>
      <c r="O6" s="170" t="s">
        <v>27</v>
      </c>
      <c r="P6" s="170" t="s">
        <v>28</v>
      </c>
      <c r="Q6" s="170" t="s">
        <v>34</v>
      </c>
    </row>
    <row r="7" spans="1:17" x14ac:dyDescent="0.3">
      <c r="B7" s="1" t="s">
        <v>25</v>
      </c>
      <c r="C7" t="s">
        <v>33</v>
      </c>
      <c r="D7" t="s">
        <v>33</v>
      </c>
      <c r="E7" t="s">
        <v>33</v>
      </c>
      <c r="F7" t="s">
        <v>33</v>
      </c>
      <c r="G7" t="s">
        <v>33</v>
      </c>
      <c r="H7" t="s">
        <v>33</v>
      </c>
      <c r="I7" t="s">
        <v>33</v>
      </c>
      <c r="J7" t="s">
        <v>33</v>
      </c>
      <c r="K7" t="s">
        <v>33</v>
      </c>
      <c r="L7" t="s">
        <v>33</v>
      </c>
      <c r="M7" t="s">
        <v>33</v>
      </c>
      <c r="N7" t="s">
        <v>33</v>
      </c>
      <c r="O7" t="s">
        <v>33</v>
      </c>
      <c r="P7" t="s">
        <v>33</v>
      </c>
      <c r="Q7" t="s">
        <v>33</v>
      </c>
    </row>
    <row r="8" spans="1:17" hidden="1" x14ac:dyDescent="0.3">
      <c r="B8" s="205" t="s">
        <v>166</v>
      </c>
      <c r="C8" s="199">
        <v>0</v>
      </c>
      <c r="D8" s="199">
        <v>0</v>
      </c>
      <c r="E8" s="199">
        <v>0</v>
      </c>
      <c r="F8" s="199">
        <v>0</v>
      </c>
      <c r="G8" s="199">
        <v>0</v>
      </c>
      <c r="H8" s="199">
        <v>0</v>
      </c>
      <c r="I8" s="199">
        <v>0</v>
      </c>
      <c r="J8" s="199">
        <v>0</v>
      </c>
      <c r="K8" s="199">
        <v>0</v>
      </c>
      <c r="L8" s="199">
        <v>0</v>
      </c>
      <c r="M8" s="199">
        <v>0</v>
      </c>
      <c r="N8" s="199">
        <v>0</v>
      </c>
      <c r="O8" s="199">
        <v>0</v>
      </c>
      <c r="P8" s="199">
        <v>0</v>
      </c>
      <c r="Q8" s="199">
        <v>0</v>
      </c>
    </row>
    <row r="9" spans="1:17" hidden="1" x14ac:dyDescent="0.3">
      <c r="B9" s="205" t="s">
        <v>32</v>
      </c>
      <c r="C9" s="205" t="s">
        <v>167</v>
      </c>
      <c r="D9" s="205" t="s">
        <v>167</v>
      </c>
      <c r="E9" s="205" t="s">
        <v>167</v>
      </c>
      <c r="F9" s="205" t="s">
        <v>167</v>
      </c>
      <c r="G9" s="205" t="s">
        <v>167</v>
      </c>
      <c r="H9" s="205" t="s">
        <v>167</v>
      </c>
      <c r="I9" s="205" t="s">
        <v>167</v>
      </c>
      <c r="J9" s="205" t="s">
        <v>167</v>
      </c>
      <c r="K9" s="205" t="s">
        <v>167</v>
      </c>
      <c r="L9" s="205" t="s">
        <v>167</v>
      </c>
      <c r="M9" s="205" t="s">
        <v>167</v>
      </c>
      <c r="N9" s="205" t="s">
        <v>167</v>
      </c>
      <c r="O9" s="205" t="s">
        <v>167</v>
      </c>
      <c r="P9" s="205" t="s">
        <v>167</v>
      </c>
      <c r="Q9" s="205" t="s">
        <v>167</v>
      </c>
    </row>
    <row r="10" spans="1:17" x14ac:dyDescent="0.3">
      <c r="B10" s="205" t="s">
        <v>4</v>
      </c>
      <c r="C10" s="208">
        <v>994.98</v>
      </c>
      <c r="D10" s="208">
        <v>1225.547</v>
      </c>
      <c r="E10" s="208">
        <v>932.25</v>
      </c>
      <c r="F10" s="208">
        <v>982.49</v>
      </c>
      <c r="G10" s="208">
        <v>944.75</v>
      </c>
      <c r="H10" s="208">
        <v>901.72</v>
      </c>
      <c r="I10" s="208">
        <v>918.4</v>
      </c>
      <c r="J10" s="208">
        <v>1002.38</v>
      </c>
      <c r="K10" s="208">
        <v>2713.77</v>
      </c>
      <c r="L10" s="208">
        <v>842.64</v>
      </c>
      <c r="M10" s="208">
        <v>759.14</v>
      </c>
      <c r="N10" s="208">
        <v>796.88</v>
      </c>
      <c r="O10" s="208">
        <v>716.1</v>
      </c>
      <c r="P10" s="208">
        <v>793.88</v>
      </c>
      <c r="Q10" s="208">
        <v>743.39</v>
      </c>
    </row>
    <row r="11" spans="1:17" x14ac:dyDescent="0.3">
      <c r="B11" s="205" t="s">
        <v>49</v>
      </c>
      <c r="C11" s="208">
        <v>1130</v>
      </c>
      <c r="D11" s="208">
        <v>987.5</v>
      </c>
      <c r="E11" s="208">
        <v>987.5</v>
      </c>
      <c r="F11" s="208">
        <v>1002.5</v>
      </c>
      <c r="G11" s="208">
        <v>1225</v>
      </c>
      <c r="H11" s="208">
        <v>976</v>
      </c>
      <c r="I11" s="208">
        <v>979</v>
      </c>
      <c r="J11" s="208">
        <v>1028</v>
      </c>
      <c r="K11" s="208">
        <v>2215</v>
      </c>
      <c r="L11" s="208">
        <v>875</v>
      </c>
      <c r="M11" s="208">
        <v>875</v>
      </c>
      <c r="N11" s="208">
        <v>875</v>
      </c>
      <c r="O11" s="208">
        <v>875</v>
      </c>
      <c r="P11" s="208">
        <v>895</v>
      </c>
      <c r="Q11" s="208">
        <v>875</v>
      </c>
    </row>
    <row r="13" spans="1:17" hidden="1" x14ac:dyDescent="0.3">
      <c r="B13" s="32" t="s">
        <v>128</v>
      </c>
    </row>
    <row r="14" spans="1:17" hidden="1" x14ac:dyDescent="0.3">
      <c r="C14" s="96"/>
      <c r="D14" s="96"/>
      <c r="E14" s="96"/>
      <c r="F14" s="96"/>
      <c r="G14" s="96"/>
      <c r="H14" s="96"/>
    </row>
    <row r="15" spans="1:17" ht="103.2" hidden="1" customHeight="1" x14ac:dyDescent="0.3">
      <c r="B15" s="248" t="s">
        <v>91</v>
      </c>
      <c r="C15" s="248"/>
      <c r="D15" s="248"/>
      <c r="E15" s="248"/>
      <c r="I15" s="96"/>
      <c r="J15" s="96"/>
      <c r="K15" s="96"/>
      <c r="L15" s="96"/>
    </row>
    <row r="18" spans="2:11" x14ac:dyDescent="0.3">
      <c r="B18" s="182" t="s">
        <v>137</v>
      </c>
      <c r="C18" s="183"/>
      <c r="D18" s="183"/>
      <c r="E18" s="183"/>
      <c r="F18" s="183"/>
      <c r="G18" s="183"/>
    </row>
    <row r="19" spans="2:11" x14ac:dyDescent="0.3">
      <c r="B19" s="184"/>
    </row>
    <row r="20" spans="2:11" x14ac:dyDescent="0.3">
      <c r="B20" s="184" t="s">
        <v>138</v>
      </c>
      <c r="C20" s="235" t="s">
        <v>139</v>
      </c>
      <c r="D20" s="236"/>
      <c r="E20" s="237" t="s">
        <v>140</v>
      </c>
      <c r="F20" s="238"/>
      <c r="G20" s="237" t="s">
        <v>141</v>
      </c>
      <c r="H20" s="238"/>
      <c r="I20" s="237" t="s">
        <v>142</v>
      </c>
      <c r="J20" s="238"/>
      <c r="K20" s="185" t="s">
        <v>143</v>
      </c>
    </row>
    <row r="21" spans="2:11" x14ac:dyDescent="0.3">
      <c r="B21" s="186" t="s">
        <v>158</v>
      </c>
      <c r="C21" s="231"/>
      <c r="D21" s="232"/>
      <c r="E21" s="231">
        <v>435</v>
      </c>
      <c r="F21" s="232"/>
      <c r="G21" s="231">
        <v>0</v>
      </c>
      <c r="H21" s="232"/>
      <c r="I21" s="231">
        <v>166</v>
      </c>
      <c r="J21" s="232"/>
      <c r="K21" s="187" t="s">
        <v>144</v>
      </c>
    </row>
    <row r="22" spans="2:11" x14ac:dyDescent="0.3">
      <c r="B22" s="184"/>
      <c r="C22" s="188"/>
      <c r="D22" s="188"/>
      <c r="E22" s="188" t="s">
        <v>145</v>
      </c>
      <c r="F22" s="188" t="s">
        <v>146</v>
      </c>
      <c r="G22" s="188"/>
      <c r="H22" s="188"/>
      <c r="I22" s="188" t="s">
        <v>145</v>
      </c>
      <c r="J22" s="188" t="s">
        <v>146</v>
      </c>
      <c r="K22" s="187" t="s">
        <v>147</v>
      </c>
    </row>
    <row r="23" spans="2:11" x14ac:dyDescent="0.3">
      <c r="B23" s="184"/>
      <c r="C23" s="189"/>
      <c r="D23" s="189"/>
      <c r="E23" s="189" t="s">
        <v>159</v>
      </c>
      <c r="F23" s="189" t="s">
        <v>148</v>
      </c>
      <c r="G23" s="189"/>
      <c r="H23" s="189"/>
      <c r="I23" s="189" t="s">
        <v>160</v>
      </c>
      <c r="J23" s="189" t="s">
        <v>148</v>
      </c>
      <c r="K23" s="190" t="s">
        <v>149</v>
      </c>
    </row>
    <row r="24" spans="2:11" x14ac:dyDescent="0.3">
      <c r="B24" s="191" t="s">
        <v>4</v>
      </c>
      <c r="C24" s="155"/>
      <c r="D24" s="171"/>
      <c r="E24" s="155">
        <v>1225.547</v>
      </c>
      <c r="F24" s="171">
        <f t="shared" ref="F24:F25" si="0">E24*$E$21</f>
        <v>533112.94500000007</v>
      </c>
      <c r="G24" s="192"/>
      <c r="H24" s="171"/>
      <c r="I24" s="209">
        <v>842.64</v>
      </c>
      <c r="J24" s="209">
        <f t="shared" ref="J24:J25" si="1">I24*$I$21</f>
        <v>139878.24</v>
      </c>
      <c r="K24" s="171">
        <f t="shared" ref="K24:K25" si="2">J24+H24+F24+D24</f>
        <v>672991.18500000006</v>
      </c>
    </row>
    <row r="25" spans="2:11" x14ac:dyDescent="0.3">
      <c r="B25" s="193" t="s">
        <v>49</v>
      </c>
      <c r="C25" s="194"/>
      <c r="D25" s="172"/>
      <c r="E25" s="194">
        <v>987.5</v>
      </c>
      <c r="F25" s="172">
        <f t="shared" si="0"/>
        <v>429562.5</v>
      </c>
      <c r="G25" s="166"/>
      <c r="H25" s="172"/>
      <c r="I25" s="210">
        <v>875</v>
      </c>
      <c r="J25" s="210">
        <f t="shared" si="1"/>
        <v>145250</v>
      </c>
      <c r="K25" s="172">
        <f t="shared" si="2"/>
        <v>574812.5</v>
      </c>
    </row>
    <row r="26" spans="2:11" x14ac:dyDescent="0.3">
      <c r="B26" s="95"/>
      <c r="C26" s="30"/>
      <c r="D26" s="195"/>
      <c r="E26" s="4"/>
      <c r="F26" s="195"/>
      <c r="G26" s="4"/>
      <c r="H26" s="195"/>
      <c r="I26" s="4"/>
      <c r="J26" s="195"/>
      <c r="K26" s="195"/>
    </row>
    <row r="27" spans="2:11" x14ac:dyDescent="0.3">
      <c r="B27" s="95"/>
      <c r="C27" s="30"/>
      <c r="D27" s="4"/>
      <c r="E27" s="4"/>
      <c r="F27" s="30"/>
      <c r="G27" s="4"/>
      <c r="H27" s="4"/>
      <c r="I27" s="4"/>
      <c r="J27" s="4"/>
      <c r="K27" s="4"/>
    </row>
    <row r="28" spans="2:11" x14ac:dyDescent="0.3">
      <c r="B28" s="184" t="s">
        <v>150</v>
      </c>
      <c r="C28" s="235" t="s">
        <v>139</v>
      </c>
      <c r="D28" s="236"/>
      <c r="E28" s="237" t="s">
        <v>140</v>
      </c>
      <c r="F28" s="238"/>
      <c r="G28" s="237" t="s">
        <v>141</v>
      </c>
      <c r="H28" s="238"/>
      <c r="I28" s="237" t="s">
        <v>142</v>
      </c>
      <c r="J28" s="238"/>
      <c r="K28" s="185" t="s">
        <v>143</v>
      </c>
    </row>
    <row r="29" spans="2:11" x14ac:dyDescent="0.3">
      <c r="B29" s="186" t="s">
        <v>162</v>
      </c>
      <c r="C29" s="231">
        <v>0</v>
      </c>
      <c r="D29" s="232"/>
      <c r="E29" s="231">
        <v>0</v>
      </c>
      <c r="F29" s="232"/>
      <c r="G29" s="231">
        <v>0</v>
      </c>
      <c r="H29" s="232"/>
      <c r="I29" s="231">
        <v>891</v>
      </c>
      <c r="J29" s="232"/>
      <c r="K29" s="187" t="s">
        <v>144</v>
      </c>
    </row>
    <row r="30" spans="2:11" x14ac:dyDescent="0.3">
      <c r="B30" s="184"/>
      <c r="C30" s="188" t="s">
        <v>145</v>
      </c>
      <c r="D30" s="188" t="s">
        <v>146</v>
      </c>
      <c r="E30" s="188" t="s">
        <v>145</v>
      </c>
      <c r="F30" s="188" t="s">
        <v>146</v>
      </c>
      <c r="G30" s="188" t="s">
        <v>145</v>
      </c>
      <c r="H30" s="188" t="s">
        <v>146</v>
      </c>
      <c r="I30" s="188" t="s">
        <v>145</v>
      </c>
      <c r="J30" s="188" t="s">
        <v>146</v>
      </c>
      <c r="K30" s="187" t="s">
        <v>147</v>
      </c>
    </row>
    <row r="31" spans="2:11" x14ac:dyDescent="0.3">
      <c r="C31" s="189" t="s">
        <v>161</v>
      </c>
      <c r="D31" s="189" t="s">
        <v>148</v>
      </c>
      <c r="E31" s="189" t="s">
        <v>161</v>
      </c>
      <c r="F31" s="189" t="s">
        <v>148</v>
      </c>
      <c r="G31" s="189" t="s">
        <v>161</v>
      </c>
      <c r="H31" s="189" t="s">
        <v>148</v>
      </c>
      <c r="I31" s="189" t="s">
        <v>161</v>
      </c>
      <c r="J31" s="189" t="s">
        <v>148</v>
      </c>
      <c r="K31" s="190" t="s">
        <v>149</v>
      </c>
    </row>
    <row r="32" spans="2:11" x14ac:dyDescent="0.3">
      <c r="B32" s="193" t="s">
        <v>4</v>
      </c>
      <c r="C32" s="166"/>
      <c r="D32" s="166"/>
      <c r="E32" s="166"/>
      <c r="F32" s="166"/>
      <c r="G32" s="166"/>
      <c r="H32" s="166"/>
      <c r="I32" s="210">
        <v>759.14</v>
      </c>
      <c r="J32" s="210">
        <f t="shared" ref="J32:J33" si="3">I32*$I$29</f>
        <v>676393.74</v>
      </c>
      <c r="K32" s="172">
        <f t="shared" ref="K32:K33" si="4">J32+H32+F32+D32</f>
        <v>676393.74</v>
      </c>
    </row>
    <row r="33" spans="2:11" x14ac:dyDescent="0.3">
      <c r="B33" s="191" t="s">
        <v>49</v>
      </c>
      <c r="C33" s="192"/>
      <c r="D33" s="192"/>
      <c r="E33" s="192"/>
      <c r="F33" s="192"/>
      <c r="G33" s="192"/>
      <c r="H33" s="192"/>
      <c r="I33" s="209">
        <v>875</v>
      </c>
      <c r="J33" s="209">
        <f t="shared" si="3"/>
        <v>779625</v>
      </c>
      <c r="K33" s="171">
        <f t="shared" si="4"/>
        <v>779625</v>
      </c>
    </row>
    <row r="34" spans="2:11" x14ac:dyDescent="0.3">
      <c r="C34" s="4"/>
      <c r="D34" s="4"/>
      <c r="E34" s="4"/>
      <c r="F34" s="4"/>
      <c r="G34" s="4"/>
      <c r="H34" s="4"/>
      <c r="I34" s="4"/>
      <c r="J34" s="195"/>
      <c r="K34" s="195"/>
    </row>
    <row r="35" spans="2:11" x14ac:dyDescent="0.3">
      <c r="C35" s="4"/>
      <c r="D35" s="4"/>
      <c r="E35" s="4"/>
      <c r="F35" s="4"/>
      <c r="G35" s="4"/>
      <c r="H35" s="4"/>
      <c r="I35" s="4"/>
      <c r="J35" s="4"/>
    </row>
    <row r="36" spans="2:11" x14ac:dyDescent="0.3">
      <c r="B36" s="184" t="s">
        <v>151</v>
      </c>
      <c r="C36" s="235" t="s">
        <v>139</v>
      </c>
      <c r="D36" s="236"/>
      <c r="E36" s="237" t="s">
        <v>140</v>
      </c>
      <c r="F36" s="238"/>
      <c r="G36" s="237" t="s">
        <v>141</v>
      </c>
      <c r="H36" s="238"/>
      <c r="I36" s="237" t="s">
        <v>142</v>
      </c>
      <c r="J36" s="238"/>
      <c r="K36" s="185" t="s">
        <v>143</v>
      </c>
    </row>
    <row r="37" spans="2:11" x14ac:dyDescent="0.3">
      <c r="B37" s="186" t="s">
        <v>162</v>
      </c>
      <c r="C37" s="231">
        <v>0</v>
      </c>
      <c r="D37" s="232"/>
      <c r="E37" s="231">
        <v>80</v>
      </c>
      <c r="F37" s="232"/>
      <c r="G37" s="231">
        <v>0</v>
      </c>
      <c r="H37" s="232"/>
      <c r="I37" s="231">
        <v>702</v>
      </c>
      <c r="J37" s="232"/>
      <c r="K37" s="187" t="s">
        <v>144</v>
      </c>
    </row>
    <row r="38" spans="2:11" x14ac:dyDescent="0.3">
      <c r="C38" s="188"/>
      <c r="D38" s="188"/>
      <c r="E38" s="188" t="s">
        <v>145</v>
      </c>
      <c r="F38" s="188" t="s">
        <v>146</v>
      </c>
      <c r="G38" s="188"/>
      <c r="H38" s="188"/>
      <c r="I38" s="188" t="s">
        <v>145</v>
      </c>
      <c r="J38" s="188" t="s">
        <v>146</v>
      </c>
      <c r="K38" s="187" t="s">
        <v>147</v>
      </c>
    </row>
    <row r="39" spans="2:11" x14ac:dyDescent="0.3">
      <c r="C39" s="189"/>
      <c r="D39" s="189"/>
      <c r="E39" s="189" t="s">
        <v>161</v>
      </c>
      <c r="F39" s="189" t="s">
        <v>148</v>
      </c>
      <c r="G39" s="189"/>
      <c r="H39" s="189"/>
      <c r="I39" s="189" t="s">
        <v>161</v>
      </c>
      <c r="J39" s="189" t="s">
        <v>148</v>
      </c>
      <c r="K39" s="190" t="s">
        <v>149</v>
      </c>
    </row>
    <row r="40" spans="2:11" x14ac:dyDescent="0.3">
      <c r="B40" s="193" t="s">
        <v>4</v>
      </c>
      <c r="C40" s="194"/>
      <c r="D40" s="172"/>
      <c r="E40" s="210">
        <v>932.25</v>
      </c>
      <c r="F40" s="210">
        <f t="shared" ref="F40:F41" si="5">E40*$E$37</f>
        <v>74580</v>
      </c>
      <c r="G40" s="210"/>
      <c r="H40" s="210"/>
      <c r="I40" s="210">
        <v>796.88</v>
      </c>
      <c r="J40" s="210">
        <f t="shared" ref="J40:J41" si="6">I40*$I$37</f>
        <v>559409.76</v>
      </c>
      <c r="K40" s="172">
        <f t="shared" ref="K40:K41" si="7">J40+H40+F40+D40</f>
        <v>633989.76</v>
      </c>
    </row>
    <row r="41" spans="2:11" x14ac:dyDescent="0.3">
      <c r="B41" s="191" t="s">
        <v>49</v>
      </c>
      <c r="C41" s="155"/>
      <c r="D41" s="171"/>
      <c r="E41" s="209">
        <v>987.5</v>
      </c>
      <c r="F41" s="209">
        <f t="shared" si="5"/>
        <v>79000</v>
      </c>
      <c r="G41" s="209"/>
      <c r="H41" s="209"/>
      <c r="I41" s="209">
        <v>875</v>
      </c>
      <c r="J41" s="209">
        <f t="shared" si="6"/>
        <v>614250</v>
      </c>
      <c r="K41" s="171">
        <f t="shared" si="7"/>
        <v>693250</v>
      </c>
    </row>
    <row r="42" spans="2:11" x14ac:dyDescent="0.3">
      <c r="C42" s="4"/>
      <c r="D42" s="195"/>
      <c r="E42" s="4"/>
      <c r="F42" s="195"/>
      <c r="G42" s="4"/>
      <c r="H42" s="195"/>
      <c r="I42" s="4"/>
      <c r="J42" s="195"/>
      <c r="K42" s="195"/>
    </row>
    <row r="43" spans="2:11" x14ac:dyDescent="0.3">
      <c r="C43" s="4"/>
      <c r="D43" s="4"/>
      <c r="E43" s="4"/>
      <c r="F43" s="4"/>
      <c r="G43" s="4"/>
      <c r="H43" s="4"/>
      <c r="I43" s="4"/>
      <c r="J43" s="4"/>
    </row>
    <row r="44" spans="2:11" x14ac:dyDescent="0.3">
      <c r="B44" s="184" t="s">
        <v>152</v>
      </c>
      <c r="C44" s="235" t="s">
        <v>139</v>
      </c>
      <c r="D44" s="236"/>
      <c r="E44" s="237" t="s">
        <v>140</v>
      </c>
      <c r="F44" s="238"/>
      <c r="G44" s="237" t="s">
        <v>141</v>
      </c>
      <c r="H44" s="238"/>
      <c r="I44" s="237" t="s">
        <v>142</v>
      </c>
      <c r="J44" s="238"/>
      <c r="K44" s="185" t="s">
        <v>143</v>
      </c>
    </row>
    <row r="45" spans="2:11" x14ac:dyDescent="0.3">
      <c r="B45" s="186" t="s">
        <v>162</v>
      </c>
      <c r="C45" s="231">
        <v>0</v>
      </c>
      <c r="D45" s="232"/>
      <c r="E45" s="231">
        <v>0</v>
      </c>
      <c r="F45" s="232"/>
      <c r="G45" s="231">
        <v>2432</v>
      </c>
      <c r="H45" s="232"/>
      <c r="I45" s="231">
        <v>970</v>
      </c>
      <c r="J45" s="232"/>
      <c r="K45" s="187" t="s">
        <v>144</v>
      </c>
    </row>
    <row r="46" spans="2:11" x14ac:dyDescent="0.3">
      <c r="C46" s="188"/>
      <c r="D46" s="188"/>
      <c r="E46" s="188"/>
      <c r="F46" s="188"/>
      <c r="G46" s="188" t="s">
        <v>145</v>
      </c>
      <c r="H46" s="188" t="s">
        <v>146</v>
      </c>
      <c r="I46" s="188" t="s">
        <v>145</v>
      </c>
      <c r="J46" s="188" t="s">
        <v>146</v>
      </c>
      <c r="K46" s="187" t="s">
        <v>147</v>
      </c>
    </row>
    <row r="47" spans="2:11" x14ac:dyDescent="0.3">
      <c r="C47" s="189"/>
      <c r="D47" s="189"/>
      <c r="E47" s="189"/>
      <c r="F47" s="189"/>
      <c r="G47" s="189" t="s">
        <v>161</v>
      </c>
      <c r="H47" s="189" t="s">
        <v>148</v>
      </c>
      <c r="I47" s="189" t="s">
        <v>161</v>
      </c>
      <c r="J47" s="189" t="s">
        <v>148</v>
      </c>
      <c r="K47" s="190" t="s">
        <v>149</v>
      </c>
    </row>
    <row r="48" spans="2:11" x14ac:dyDescent="0.3">
      <c r="B48" s="193" t="s">
        <v>4</v>
      </c>
      <c r="C48" s="166"/>
      <c r="D48" s="166"/>
      <c r="E48" s="166"/>
      <c r="F48" s="166"/>
      <c r="G48" s="210">
        <v>918.4</v>
      </c>
      <c r="H48" s="210">
        <f t="shared" ref="H48:H49" si="8">G48*$G$45</f>
        <v>2233548.7999999998</v>
      </c>
      <c r="I48" s="210">
        <v>716.1</v>
      </c>
      <c r="J48" s="210">
        <f t="shared" ref="J48:J49" si="9">I48*$I$45</f>
        <v>694617</v>
      </c>
      <c r="K48" s="172">
        <f t="shared" ref="K48:K49" si="10">J48+H48+F48+D48</f>
        <v>2928165.8</v>
      </c>
    </row>
    <row r="49" spans="2:11" x14ac:dyDescent="0.3">
      <c r="B49" s="191" t="s">
        <v>49</v>
      </c>
      <c r="C49" s="192"/>
      <c r="D49" s="192"/>
      <c r="E49" s="192"/>
      <c r="F49" s="192"/>
      <c r="G49" s="209">
        <v>979</v>
      </c>
      <c r="H49" s="209">
        <f t="shared" si="8"/>
        <v>2380928</v>
      </c>
      <c r="I49" s="209">
        <v>875</v>
      </c>
      <c r="J49" s="209">
        <f t="shared" si="9"/>
        <v>848750</v>
      </c>
      <c r="K49" s="171">
        <f t="shared" si="10"/>
        <v>3229678</v>
      </c>
    </row>
    <row r="50" spans="2:11" x14ac:dyDescent="0.3">
      <c r="C50" s="4"/>
      <c r="D50" s="4"/>
      <c r="E50" s="4"/>
      <c r="F50" s="4"/>
      <c r="G50" s="4"/>
      <c r="H50" s="195"/>
      <c r="I50" s="4"/>
      <c r="J50" s="195"/>
      <c r="K50" s="195"/>
    </row>
    <row r="51" spans="2:11" x14ac:dyDescent="0.3">
      <c r="C51" s="4"/>
      <c r="D51" s="4"/>
      <c r="E51" s="4"/>
      <c r="F51" s="4"/>
      <c r="G51" s="4"/>
      <c r="H51" s="4"/>
      <c r="I51" s="4"/>
      <c r="J51" s="4"/>
    </row>
    <row r="52" spans="2:11" x14ac:dyDescent="0.3">
      <c r="B52" s="184" t="s">
        <v>153</v>
      </c>
      <c r="C52" s="235" t="s">
        <v>139</v>
      </c>
      <c r="D52" s="236"/>
      <c r="E52" s="237" t="s">
        <v>140</v>
      </c>
      <c r="F52" s="238"/>
      <c r="G52" s="237" t="s">
        <v>141</v>
      </c>
      <c r="H52" s="238"/>
      <c r="I52" s="237" t="s">
        <v>142</v>
      </c>
      <c r="J52" s="238"/>
      <c r="K52" s="185" t="s">
        <v>143</v>
      </c>
    </row>
    <row r="53" spans="2:11" x14ac:dyDescent="0.3">
      <c r="B53" s="186" t="s">
        <v>162</v>
      </c>
      <c r="C53" s="231">
        <v>8</v>
      </c>
      <c r="D53" s="232"/>
      <c r="E53" s="231">
        <v>541</v>
      </c>
      <c r="F53" s="232"/>
      <c r="G53" s="231">
        <v>167</v>
      </c>
      <c r="H53" s="232"/>
      <c r="I53" s="231">
        <v>1406</v>
      </c>
      <c r="J53" s="232"/>
      <c r="K53" s="187" t="s">
        <v>144</v>
      </c>
    </row>
    <row r="54" spans="2:11" x14ac:dyDescent="0.3">
      <c r="C54" s="188" t="s">
        <v>145</v>
      </c>
      <c r="D54" s="188" t="s">
        <v>146</v>
      </c>
      <c r="E54" s="188" t="s">
        <v>145</v>
      </c>
      <c r="F54" s="188" t="s">
        <v>146</v>
      </c>
      <c r="G54" s="188" t="s">
        <v>145</v>
      </c>
      <c r="H54" s="188" t="s">
        <v>146</v>
      </c>
      <c r="I54" s="188" t="s">
        <v>145</v>
      </c>
      <c r="J54" s="188" t="s">
        <v>146</v>
      </c>
      <c r="K54" s="187" t="s">
        <v>147</v>
      </c>
    </row>
    <row r="55" spans="2:11" x14ac:dyDescent="0.3">
      <c r="C55" s="189" t="s">
        <v>161</v>
      </c>
      <c r="D55" s="189" t="s">
        <v>148</v>
      </c>
      <c r="E55" s="189" t="s">
        <v>161</v>
      </c>
      <c r="F55" s="189" t="s">
        <v>148</v>
      </c>
      <c r="G55" s="189" t="s">
        <v>161</v>
      </c>
      <c r="H55" s="189" t="s">
        <v>148</v>
      </c>
      <c r="I55" s="189" t="s">
        <v>161</v>
      </c>
      <c r="J55" s="189" t="s">
        <v>148</v>
      </c>
      <c r="K55" s="190" t="s">
        <v>149</v>
      </c>
    </row>
    <row r="56" spans="2:11" x14ac:dyDescent="0.3">
      <c r="B56" s="193" t="s">
        <v>4</v>
      </c>
      <c r="C56" s="210">
        <v>994.98</v>
      </c>
      <c r="D56" s="210">
        <f t="shared" ref="D56:D57" si="11">C56*$C$53</f>
        <v>7959.84</v>
      </c>
      <c r="E56" s="210">
        <v>982.49</v>
      </c>
      <c r="F56" s="210">
        <f t="shared" ref="F56:F57" si="12">E56*$E$53</f>
        <v>531527.09</v>
      </c>
      <c r="G56" s="210">
        <v>1002.38</v>
      </c>
      <c r="H56" s="210">
        <f t="shared" ref="H56:H57" si="13">G56*$G$53</f>
        <v>167397.46</v>
      </c>
      <c r="I56" s="210">
        <v>793.88</v>
      </c>
      <c r="J56" s="210">
        <f t="shared" ref="J56:J57" si="14">I56*$I$53</f>
        <v>1116195.28</v>
      </c>
      <c r="K56" s="172">
        <f t="shared" ref="K56:K57" si="15">J56+H56+F56+D56</f>
        <v>1823079.6700000002</v>
      </c>
    </row>
    <row r="57" spans="2:11" x14ac:dyDescent="0.3">
      <c r="B57" s="191" t="s">
        <v>49</v>
      </c>
      <c r="C57" s="209">
        <v>1130</v>
      </c>
      <c r="D57" s="209">
        <f t="shared" si="11"/>
        <v>9040</v>
      </c>
      <c r="E57" s="209">
        <v>1002.5</v>
      </c>
      <c r="F57" s="209">
        <f t="shared" si="12"/>
        <v>542352.5</v>
      </c>
      <c r="G57" s="209">
        <v>1028</v>
      </c>
      <c r="H57" s="209">
        <f t="shared" si="13"/>
        <v>171676</v>
      </c>
      <c r="I57" s="209">
        <v>895</v>
      </c>
      <c r="J57" s="209">
        <f t="shared" si="14"/>
        <v>1258370</v>
      </c>
      <c r="K57" s="171">
        <f t="shared" si="15"/>
        <v>1981438.5</v>
      </c>
    </row>
    <row r="58" spans="2:11" x14ac:dyDescent="0.3">
      <c r="C58" s="4"/>
      <c r="D58" s="195"/>
      <c r="E58" s="4"/>
      <c r="F58" s="195"/>
      <c r="G58" s="4"/>
      <c r="H58" s="195"/>
      <c r="I58" s="4"/>
      <c r="J58" s="195"/>
      <c r="K58" s="195"/>
    </row>
    <row r="59" spans="2:11" x14ac:dyDescent="0.3">
      <c r="C59" s="4"/>
      <c r="D59" s="4"/>
      <c r="E59" s="4"/>
      <c r="F59" s="4"/>
      <c r="G59" s="4"/>
      <c r="H59" s="4"/>
      <c r="I59" s="4"/>
      <c r="J59" s="4"/>
    </row>
    <row r="60" spans="2:11" x14ac:dyDescent="0.3">
      <c r="B60" s="184" t="s">
        <v>154</v>
      </c>
      <c r="C60" s="235" t="s">
        <v>139</v>
      </c>
      <c r="D60" s="236"/>
      <c r="E60" s="237" t="s">
        <v>140</v>
      </c>
      <c r="F60" s="238"/>
      <c r="G60" s="237" t="s">
        <v>141</v>
      </c>
      <c r="H60" s="238"/>
      <c r="I60" s="237" t="s">
        <v>142</v>
      </c>
      <c r="J60" s="238"/>
      <c r="K60" s="185" t="s">
        <v>143</v>
      </c>
    </row>
    <row r="61" spans="2:11" x14ac:dyDescent="0.3">
      <c r="B61" s="186" t="s">
        <v>162</v>
      </c>
      <c r="C61" s="231"/>
      <c r="D61" s="232"/>
      <c r="E61" s="231">
        <v>6</v>
      </c>
      <c r="F61" s="232"/>
      <c r="G61" s="231">
        <v>3</v>
      </c>
      <c r="H61" s="232"/>
      <c r="I61" s="231">
        <v>0</v>
      </c>
      <c r="J61" s="232"/>
      <c r="K61" s="187" t="s">
        <v>155</v>
      </c>
    </row>
    <row r="62" spans="2:11" x14ac:dyDescent="0.3">
      <c r="C62" s="188"/>
      <c r="D62" s="188"/>
      <c r="E62" s="188" t="s">
        <v>145</v>
      </c>
      <c r="F62" s="188" t="s">
        <v>146</v>
      </c>
      <c r="G62" s="188" t="s">
        <v>145</v>
      </c>
      <c r="H62" s="188" t="s">
        <v>146</v>
      </c>
      <c r="I62" s="188" t="s">
        <v>145</v>
      </c>
      <c r="J62" s="188" t="s">
        <v>146</v>
      </c>
      <c r="K62" s="187" t="s">
        <v>147</v>
      </c>
    </row>
    <row r="63" spans="2:11" x14ac:dyDescent="0.3">
      <c r="C63" s="189"/>
      <c r="D63" s="189"/>
      <c r="E63" s="189" t="s">
        <v>161</v>
      </c>
      <c r="F63" s="189" t="s">
        <v>148</v>
      </c>
      <c r="G63" s="189" t="s">
        <v>161</v>
      </c>
      <c r="H63" s="189" t="s">
        <v>148</v>
      </c>
      <c r="I63" s="189" t="s">
        <v>161</v>
      </c>
      <c r="J63" s="189" t="s">
        <v>148</v>
      </c>
      <c r="K63" s="190" t="s">
        <v>149</v>
      </c>
    </row>
    <row r="64" spans="2:11" x14ac:dyDescent="0.3">
      <c r="B64" s="193" t="s">
        <v>4</v>
      </c>
      <c r="C64" s="166"/>
      <c r="D64" s="166"/>
      <c r="E64" s="210">
        <v>944.75</v>
      </c>
      <c r="F64" s="210">
        <f t="shared" ref="F64:F65" si="16">E64*$E$61</f>
        <v>5668.5</v>
      </c>
      <c r="G64" s="210">
        <v>2713.77</v>
      </c>
      <c r="H64" s="210">
        <f>G64*$G$61</f>
        <v>8141.3099999999995</v>
      </c>
      <c r="I64" s="202"/>
      <c r="J64" s="172"/>
      <c r="K64" s="172">
        <f t="shared" ref="K64:K65" si="17">J64+H64+F64+D64</f>
        <v>13809.81</v>
      </c>
    </row>
    <row r="65" spans="2:11" x14ac:dyDescent="0.3">
      <c r="B65" s="191" t="s">
        <v>49</v>
      </c>
      <c r="C65" s="192"/>
      <c r="D65" s="192"/>
      <c r="E65" s="209">
        <v>1225</v>
      </c>
      <c r="F65" s="209">
        <f t="shared" si="16"/>
        <v>7350</v>
      </c>
      <c r="G65" s="209">
        <v>2215</v>
      </c>
      <c r="H65" s="209">
        <f>G65*$G$61</f>
        <v>6645</v>
      </c>
      <c r="I65" s="201"/>
      <c r="J65" s="171"/>
      <c r="K65" s="171">
        <f t="shared" si="17"/>
        <v>13995</v>
      </c>
    </row>
    <row r="66" spans="2:11" x14ac:dyDescent="0.3">
      <c r="C66" s="4"/>
      <c r="D66" s="4"/>
      <c r="E66" s="4"/>
      <c r="F66" s="195"/>
      <c r="G66" s="4"/>
      <c r="H66" s="4"/>
      <c r="I66" s="4"/>
      <c r="J66" s="4"/>
      <c r="K66" s="195"/>
    </row>
    <row r="67" spans="2:11" x14ac:dyDescent="0.3">
      <c r="C67" s="4"/>
      <c r="D67" s="4"/>
      <c r="E67" s="4"/>
      <c r="F67" s="4"/>
      <c r="G67" s="4"/>
      <c r="H67" s="4"/>
      <c r="I67" s="4"/>
      <c r="J67" s="4"/>
    </row>
    <row r="68" spans="2:11" x14ac:dyDescent="0.3">
      <c r="B68" s="184" t="s">
        <v>156</v>
      </c>
      <c r="C68" s="235" t="s">
        <v>139</v>
      </c>
      <c r="D68" s="236"/>
      <c r="E68" s="237" t="s">
        <v>140</v>
      </c>
      <c r="F68" s="238"/>
      <c r="G68" s="237" t="s">
        <v>141</v>
      </c>
      <c r="H68" s="238"/>
      <c r="I68" s="237" t="s">
        <v>142</v>
      </c>
      <c r="J68" s="238"/>
      <c r="K68" s="185" t="s">
        <v>143</v>
      </c>
    </row>
    <row r="69" spans="2:11" x14ac:dyDescent="0.3">
      <c r="B69" s="186" t="s">
        <v>162</v>
      </c>
      <c r="C69" s="231"/>
      <c r="D69" s="232"/>
      <c r="E69" s="231">
        <v>285</v>
      </c>
      <c r="F69" s="232"/>
      <c r="G69" s="231"/>
      <c r="H69" s="232"/>
      <c r="I69" s="231">
        <v>700</v>
      </c>
      <c r="J69" s="232"/>
      <c r="K69" s="187" t="s">
        <v>144</v>
      </c>
    </row>
    <row r="70" spans="2:11" x14ac:dyDescent="0.3">
      <c r="C70" s="188"/>
      <c r="D70" s="188"/>
      <c r="E70" s="188" t="s">
        <v>145</v>
      </c>
      <c r="F70" s="188" t="s">
        <v>146</v>
      </c>
      <c r="G70" s="188"/>
      <c r="H70" s="188"/>
      <c r="I70" s="188" t="s">
        <v>145</v>
      </c>
      <c r="J70" s="188" t="s">
        <v>146</v>
      </c>
      <c r="K70" s="187" t="s">
        <v>147</v>
      </c>
    </row>
    <row r="71" spans="2:11" x14ac:dyDescent="0.3">
      <c r="C71" s="189"/>
      <c r="D71" s="189"/>
      <c r="E71" s="189" t="s">
        <v>161</v>
      </c>
      <c r="F71" s="189" t="s">
        <v>148</v>
      </c>
      <c r="G71" s="189"/>
      <c r="H71" s="189"/>
      <c r="I71" s="189" t="s">
        <v>161</v>
      </c>
      <c r="J71" s="189" t="s">
        <v>148</v>
      </c>
      <c r="K71" s="190" t="s">
        <v>149</v>
      </c>
    </row>
    <row r="72" spans="2:11" x14ac:dyDescent="0.3">
      <c r="B72" s="193" t="s">
        <v>4</v>
      </c>
      <c r="C72" s="166"/>
      <c r="D72" s="166"/>
      <c r="E72" s="194">
        <v>901.72</v>
      </c>
      <c r="F72" s="172">
        <f t="shared" ref="F72:F73" si="18">E72*$E$69</f>
        <v>256990.2</v>
      </c>
      <c r="G72" s="166"/>
      <c r="H72" s="166"/>
      <c r="I72" s="194">
        <v>743.39</v>
      </c>
      <c r="J72" s="172">
        <f t="shared" ref="J72:J73" si="19">I72*$I$69</f>
        <v>520373</v>
      </c>
      <c r="K72" s="172">
        <f t="shared" ref="K72:K73" si="20">J72+H72+F72+D72</f>
        <v>777363.2</v>
      </c>
    </row>
    <row r="73" spans="2:11" x14ac:dyDescent="0.3">
      <c r="B73" s="191" t="s">
        <v>49</v>
      </c>
      <c r="C73" s="192"/>
      <c r="D73" s="192"/>
      <c r="E73" s="155">
        <v>976</v>
      </c>
      <c r="F73" s="171">
        <f t="shared" si="18"/>
        <v>278160</v>
      </c>
      <c r="G73" s="192"/>
      <c r="H73" s="192"/>
      <c r="I73" s="155">
        <v>875</v>
      </c>
      <c r="J73" s="171">
        <f t="shared" si="19"/>
        <v>612500</v>
      </c>
      <c r="K73" s="171">
        <f t="shared" si="20"/>
        <v>890660</v>
      </c>
    </row>
    <row r="74" spans="2:11" x14ac:dyDescent="0.3">
      <c r="C74" s="4"/>
      <c r="D74" s="4"/>
      <c r="E74" s="4"/>
      <c r="F74" s="195"/>
      <c r="G74" s="4"/>
      <c r="H74" s="4"/>
      <c r="I74" s="4"/>
      <c r="J74" s="195"/>
      <c r="K74" s="195"/>
    </row>
    <row r="75" spans="2:11" x14ac:dyDescent="0.3">
      <c r="C75" s="4"/>
      <c r="D75" s="4"/>
      <c r="E75" s="4"/>
      <c r="F75" s="195"/>
      <c r="G75" s="4"/>
      <c r="H75" s="4"/>
      <c r="I75" s="4"/>
      <c r="J75" s="4"/>
    </row>
    <row r="76" spans="2:11" x14ac:dyDescent="0.3">
      <c r="B76" s="196" t="s">
        <v>163</v>
      </c>
      <c r="C76" s="231">
        <f>C69+C61+C53+C45+C37+C29+C21</f>
        <v>8</v>
      </c>
      <c r="D76" s="232"/>
      <c r="E76" s="231">
        <f>E69+E61+E53+E45+E37+E29+E21</f>
        <v>1347</v>
      </c>
      <c r="F76" s="232"/>
      <c r="G76" s="231">
        <f>G69+G61+G53+G45+G37+G29+G21</f>
        <v>2602</v>
      </c>
      <c r="H76" s="232"/>
      <c r="I76" s="231">
        <f>I69+I61+I53+I45+I37+I29+I21</f>
        <v>4835</v>
      </c>
      <c r="J76" s="232"/>
    </row>
    <row r="77" spans="2:11" x14ac:dyDescent="0.3">
      <c r="C77" s="4"/>
      <c r="D77" s="4"/>
      <c r="E77" s="4"/>
      <c r="F77" s="4"/>
      <c r="G77" s="4"/>
      <c r="H77" s="4"/>
      <c r="I77" s="4"/>
      <c r="J77" s="4"/>
    </row>
    <row r="78" spans="2:11" x14ac:dyDescent="0.3">
      <c r="B78" s="95" t="s">
        <v>157</v>
      </c>
      <c r="C78" s="233">
        <v>8</v>
      </c>
      <c r="D78" s="234"/>
      <c r="E78" s="233">
        <v>1347</v>
      </c>
      <c r="F78" s="234"/>
      <c r="G78" s="233">
        <v>2602</v>
      </c>
      <c r="H78" s="234"/>
      <c r="I78" s="233">
        <v>4835</v>
      </c>
      <c r="J78" s="234"/>
      <c r="K78" s="4"/>
    </row>
    <row r="79" spans="2:11" x14ac:dyDescent="0.3">
      <c r="C79" s="4"/>
      <c r="D79" s="4"/>
      <c r="E79" s="4"/>
      <c r="F79" s="4"/>
      <c r="G79" s="4"/>
      <c r="H79" s="4"/>
      <c r="I79" s="4"/>
      <c r="J79" s="4"/>
      <c r="K79" s="4"/>
    </row>
  </sheetData>
  <mergeCells count="68">
    <mergeCell ref="C78:D78"/>
    <mergeCell ref="E78:F78"/>
    <mergeCell ref="G78:H78"/>
    <mergeCell ref="I78:J78"/>
    <mergeCell ref="C69:D69"/>
    <mergeCell ref="E69:F69"/>
    <mergeCell ref="G69:H69"/>
    <mergeCell ref="I69:J69"/>
    <mergeCell ref="C76:D76"/>
    <mergeCell ref="E76:F76"/>
    <mergeCell ref="G76:H76"/>
    <mergeCell ref="I76:J76"/>
    <mergeCell ref="C61:D61"/>
    <mergeCell ref="E61:F61"/>
    <mergeCell ref="G61:H61"/>
    <mergeCell ref="I61:J61"/>
    <mergeCell ref="C68:D68"/>
    <mergeCell ref="E68:F68"/>
    <mergeCell ref="G68:H68"/>
    <mergeCell ref="I68:J68"/>
    <mergeCell ref="C53:D53"/>
    <mergeCell ref="E53:F53"/>
    <mergeCell ref="G53:H53"/>
    <mergeCell ref="I53:J53"/>
    <mergeCell ref="C60:D60"/>
    <mergeCell ref="E60:F60"/>
    <mergeCell ref="G60:H60"/>
    <mergeCell ref="I60:J60"/>
    <mergeCell ref="C45:D45"/>
    <mergeCell ref="E45:F45"/>
    <mergeCell ref="G45:H45"/>
    <mergeCell ref="I45:J45"/>
    <mergeCell ref="C52:D52"/>
    <mergeCell ref="E52:F52"/>
    <mergeCell ref="G52:H52"/>
    <mergeCell ref="I52:J52"/>
    <mergeCell ref="C37:D37"/>
    <mergeCell ref="E37:F37"/>
    <mergeCell ref="G37:H37"/>
    <mergeCell ref="I37:J37"/>
    <mergeCell ref="C44:D44"/>
    <mergeCell ref="E44:F44"/>
    <mergeCell ref="G44:H44"/>
    <mergeCell ref="I44:J44"/>
    <mergeCell ref="C29:D29"/>
    <mergeCell ref="E29:F29"/>
    <mergeCell ref="G29:H29"/>
    <mergeCell ref="I29:J29"/>
    <mergeCell ref="C36:D36"/>
    <mergeCell ref="E36:F36"/>
    <mergeCell ref="G36:H36"/>
    <mergeCell ref="I36:J36"/>
    <mergeCell ref="C21:D21"/>
    <mergeCell ref="E21:F21"/>
    <mergeCell ref="G21:H21"/>
    <mergeCell ref="I21:J21"/>
    <mergeCell ref="C28:D28"/>
    <mergeCell ref="E28:F28"/>
    <mergeCell ref="G28:H28"/>
    <mergeCell ref="I28:J28"/>
    <mergeCell ref="D5:H5"/>
    <mergeCell ref="I5:K5"/>
    <mergeCell ref="L5:Q5"/>
    <mergeCell ref="B15:E15"/>
    <mergeCell ref="C20:D20"/>
    <mergeCell ref="E20:F20"/>
    <mergeCell ref="G20:H20"/>
    <mergeCell ref="I20:J20"/>
  </mergeCells>
  <pageMargins left="0.7" right="0.7" top="0.75" bottom="0.75" header="0.3" footer="0.3"/>
  <pageSetup scale="35"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7"/>
  <sheetViews>
    <sheetView workbookViewId="0">
      <selection activeCell="A5" sqref="A5:XFD21"/>
    </sheetView>
  </sheetViews>
  <sheetFormatPr defaultRowHeight="14.4" x14ac:dyDescent="0.3"/>
  <cols>
    <col min="1" max="1" width="8.6640625" customWidth="1"/>
    <col min="2" max="2" width="38.5546875" customWidth="1"/>
    <col min="3" max="3" width="21.21875" customWidth="1"/>
    <col min="4" max="4" width="12.6640625" customWidth="1"/>
    <col min="5" max="5" width="13.109375" bestFit="1" customWidth="1"/>
    <col min="6" max="8" width="12.6640625" customWidth="1"/>
    <col min="9" max="9" width="14.109375" customWidth="1"/>
    <col min="10" max="11" width="16.88671875" customWidth="1"/>
    <col min="12" max="18" width="12.6640625" customWidth="1"/>
  </cols>
  <sheetData>
    <row r="1" spans="1:18" x14ac:dyDescent="0.3">
      <c r="A1" t="s">
        <v>0</v>
      </c>
    </row>
    <row r="2" spans="1:18" x14ac:dyDescent="0.3">
      <c r="A2" t="s">
        <v>132</v>
      </c>
    </row>
    <row r="3" spans="1:18" x14ac:dyDescent="0.3">
      <c r="A3" t="s">
        <v>134</v>
      </c>
    </row>
    <row r="4" spans="1:18" ht="15" customHeight="1" x14ac:dyDescent="0.3">
      <c r="A4" t="s">
        <v>135</v>
      </c>
    </row>
    <row r="5" spans="1:18" x14ac:dyDescent="0.3">
      <c r="A5" t="s">
        <v>136</v>
      </c>
    </row>
    <row r="6" spans="1:18" x14ac:dyDescent="0.3">
      <c r="A6" s="1" t="s">
        <v>133</v>
      </c>
    </row>
    <row r="7" spans="1:18" ht="28.8" x14ac:dyDescent="0.3">
      <c r="B7" s="1" t="s">
        <v>23</v>
      </c>
      <c r="C7" s="169" t="s">
        <v>131</v>
      </c>
      <c r="D7" s="242" t="s">
        <v>130</v>
      </c>
      <c r="E7" s="243"/>
      <c r="F7" s="243"/>
      <c r="G7" s="243"/>
      <c r="H7" s="244"/>
      <c r="I7" s="242" t="s">
        <v>35</v>
      </c>
      <c r="J7" s="243"/>
      <c r="K7" s="244"/>
      <c r="L7" s="242" t="s">
        <v>36</v>
      </c>
      <c r="M7" s="243"/>
      <c r="N7" s="243"/>
      <c r="O7" s="243"/>
      <c r="P7" s="243"/>
      <c r="Q7" s="243"/>
      <c r="R7" s="244"/>
    </row>
    <row r="8" spans="1:18" ht="43.2" x14ac:dyDescent="0.3">
      <c r="B8" s="1" t="s">
        <v>24</v>
      </c>
      <c r="C8" s="170" t="s">
        <v>28</v>
      </c>
      <c r="D8" s="170" t="s">
        <v>29</v>
      </c>
      <c r="E8" s="170" t="s">
        <v>26</v>
      </c>
      <c r="F8" s="170" t="s">
        <v>28</v>
      </c>
      <c r="G8" s="170" t="s">
        <v>31</v>
      </c>
      <c r="H8" s="170" t="s">
        <v>34</v>
      </c>
      <c r="I8" s="170" t="s">
        <v>27</v>
      </c>
      <c r="J8" s="170" t="s">
        <v>28</v>
      </c>
      <c r="K8" s="170" t="s">
        <v>31</v>
      </c>
      <c r="L8" s="170" t="s">
        <v>29</v>
      </c>
      <c r="M8" s="170" t="s">
        <v>30</v>
      </c>
      <c r="N8" s="170" t="s">
        <v>26</v>
      </c>
      <c r="O8" s="170" t="s">
        <v>27</v>
      </c>
      <c r="P8" s="170" t="s">
        <v>28</v>
      </c>
      <c r="Q8" s="170" t="s">
        <v>31</v>
      </c>
      <c r="R8" s="170" t="s">
        <v>34</v>
      </c>
    </row>
    <row r="9" spans="1:18" x14ac:dyDescent="0.3">
      <c r="B9" s="1" t="s">
        <v>25</v>
      </c>
      <c r="C9" t="s">
        <v>33</v>
      </c>
      <c r="D9" t="s">
        <v>33</v>
      </c>
      <c r="E9" t="s">
        <v>33</v>
      </c>
      <c r="F9" t="s">
        <v>33</v>
      </c>
      <c r="G9" t="s">
        <v>33</v>
      </c>
      <c r="H9" t="s">
        <v>33</v>
      </c>
      <c r="I9" t="s">
        <v>33</v>
      </c>
      <c r="J9" t="s">
        <v>33</v>
      </c>
      <c r="K9" t="s">
        <v>33</v>
      </c>
      <c r="L9" t="s">
        <v>33</v>
      </c>
      <c r="M9" t="s">
        <v>33</v>
      </c>
      <c r="N9" t="s">
        <v>33</v>
      </c>
      <c r="O9" t="s">
        <v>33</v>
      </c>
      <c r="P9" t="s">
        <v>33</v>
      </c>
      <c r="Q9" t="s">
        <v>33</v>
      </c>
      <c r="R9" t="s">
        <v>33</v>
      </c>
    </row>
    <row r="10" spans="1:18" x14ac:dyDescent="0.3">
      <c r="B10" s="15" t="s">
        <v>32</v>
      </c>
      <c r="C10" s="199">
        <v>1074</v>
      </c>
      <c r="D10" s="199">
        <v>994</v>
      </c>
      <c r="E10" s="199">
        <v>928</v>
      </c>
      <c r="F10" s="199">
        <v>1043</v>
      </c>
      <c r="G10" s="199">
        <v>1016</v>
      </c>
      <c r="H10" s="199">
        <v>987</v>
      </c>
      <c r="I10" s="199">
        <v>955</v>
      </c>
      <c r="J10" s="199">
        <v>993</v>
      </c>
      <c r="K10" s="200">
        <v>970</v>
      </c>
      <c r="L10" s="199">
        <v>866</v>
      </c>
      <c r="M10" s="199">
        <v>877</v>
      </c>
      <c r="N10" s="199">
        <v>879</v>
      </c>
      <c r="O10" s="199">
        <v>865</v>
      </c>
      <c r="P10" s="199">
        <v>891</v>
      </c>
      <c r="Q10" s="199">
        <v>879</v>
      </c>
      <c r="R10" s="199">
        <v>863</v>
      </c>
    </row>
    <row r="11" spans="1:18" x14ac:dyDescent="0.3">
      <c r="B11" s="15" t="s">
        <v>49</v>
      </c>
      <c r="C11" s="199">
        <v>1040</v>
      </c>
      <c r="D11" s="199">
        <v>975</v>
      </c>
      <c r="E11" s="199">
        <v>955</v>
      </c>
      <c r="F11" s="199">
        <v>1020</v>
      </c>
      <c r="G11" s="199">
        <v>1030</v>
      </c>
      <c r="H11" s="199">
        <v>965</v>
      </c>
      <c r="I11" s="199">
        <v>935</v>
      </c>
      <c r="J11" s="199">
        <v>1005</v>
      </c>
      <c r="K11" s="199">
        <v>1550</v>
      </c>
      <c r="L11" s="199">
        <v>833</v>
      </c>
      <c r="M11" s="199">
        <v>825</v>
      </c>
      <c r="N11" s="199">
        <v>825</v>
      </c>
      <c r="O11" s="199">
        <v>820</v>
      </c>
      <c r="P11" s="199">
        <v>875</v>
      </c>
      <c r="Q11" s="199">
        <v>828</v>
      </c>
      <c r="R11" s="199">
        <v>827</v>
      </c>
    </row>
    <row r="12" spans="1:18" x14ac:dyDescent="0.3">
      <c r="B12" s="15" t="s">
        <v>4</v>
      </c>
      <c r="C12" s="199">
        <v>1019.35</v>
      </c>
      <c r="D12" s="199">
        <v>1142.33</v>
      </c>
      <c r="E12" s="199">
        <v>873.5</v>
      </c>
      <c r="F12" s="199">
        <v>967.58</v>
      </c>
      <c r="G12" s="199">
        <v>975.43</v>
      </c>
      <c r="H12" s="199">
        <v>907.9</v>
      </c>
      <c r="I12" s="199">
        <v>860.2</v>
      </c>
      <c r="J12" s="199">
        <v>957.34</v>
      </c>
      <c r="K12" s="199">
        <v>2129.7399999999998</v>
      </c>
      <c r="L12" s="199">
        <v>816.74</v>
      </c>
      <c r="M12" s="199">
        <v>777.03</v>
      </c>
      <c r="N12" s="199">
        <v>805.77</v>
      </c>
      <c r="O12" s="199">
        <v>740.45</v>
      </c>
      <c r="P12" s="199">
        <v>806.36</v>
      </c>
      <c r="Q12" s="199">
        <v>779.6</v>
      </c>
      <c r="R12" s="199">
        <v>761.37</v>
      </c>
    </row>
    <row r="14" spans="1:18" x14ac:dyDescent="0.3">
      <c r="B14" s="32" t="s">
        <v>128</v>
      </c>
    </row>
    <row r="15" spans="1:18" x14ac:dyDescent="0.3">
      <c r="C15" s="96"/>
      <c r="D15" s="96"/>
      <c r="E15" s="96"/>
      <c r="F15" s="96"/>
      <c r="G15" s="96"/>
      <c r="H15" s="96"/>
    </row>
    <row r="16" spans="1:18" ht="103.2" customHeight="1" x14ac:dyDescent="0.3">
      <c r="B16" s="248" t="s">
        <v>91</v>
      </c>
      <c r="C16" s="248"/>
      <c r="D16" s="248"/>
      <c r="E16" s="248"/>
      <c r="I16" s="96"/>
      <c r="J16" s="96"/>
      <c r="K16" s="96"/>
      <c r="L16" s="96"/>
    </row>
    <row r="19" spans="2:11" x14ac:dyDescent="0.3">
      <c r="B19" s="182" t="s">
        <v>137</v>
      </c>
      <c r="C19" s="183"/>
      <c r="D19" s="183"/>
      <c r="E19" s="183"/>
      <c r="F19" s="183"/>
      <c r="G19" s="183"/>
    </row>
    <row r="20" spans="2:11" x14ac:dyDescent="0.3">
      <c r="B20" s="184"/>
    </row>
    <row r="21" spans="2:11" x14ac:dyDescent="0.3">
      <c r="B21" s="184" t="s">
        <v>138</v>
      </c>
      <c r="C21" s="235" t="s">
        <v>139</v>
      </c>
      <c r="D21" s="236"/>
      <c r="E21" s="237" t="s">
        <v>140</v>
      </c>
      <c r="F21" s="238"/>
      <c r="G21" s="237" t="s">
        <v>141</v>
      </c>
      <c r="H21" s="238"/>
      <c r="I21" s="237" t="s">
        <v>142</v>
      </c>
      <c r="J21" s="238"/>
      <c r="K21" s="185" t="s">
        <v>143</v>
      </c>
    </row>
    <row r="22" spans="2:11" x14ac:dyDescent="0.3">
      <c r="B22" s="186" t="s">
        <v>158</v>
      </c>
      <c r="C22" s="231"/>
      <c r="D22" s="232"/>
      <c r="E22" s="231">
        <v>478</v>
      </c>
      <c r="F22" s="232"/>
      <c r="G22" s="231">
        <v>0</v>
      </c>
      <c r="H22" s="232"/>
      <c r="I22" s="231">
        <v>155</v>
      </c>
      <c r="J22" s="232"/>
      <c r="K22" s="187" t="s">
        <v>144</v>
      </c>
    </row>
    <row r="23" spans="2:11" x14ac:dyDescent="0.3">
      <c r="B23" s="184"/>
      <c r="C23" s="188"/>
      <c r="D23" s="188"/>
      <c r="E23" s="188" t="s">
        <v>145</v>
      </c>
      <c r="F23" s="188" t="s">
        <v>146</v>
      </c>
      <c r="G23" s="188"/>
      <c r="H23" s="188"/>
      <c r="I23" s="188" t="s">
        <v>145</v>
      </c>
      <c r="J23" s="188" t="s">
        <v>146</v>
      </c>
      <c r="K23" s="187" t="s">
        <v>147</v>
      </c>
    </row>
    <row r="24" spans="2:11" x14ac:dyDescent="0.3">
      <c r="B24" s="184"/>
      <c r="C24" s="189"/>
      <c r="D24" s="189"/>
      <c r="E24" s="189" t="s">
        <v>159</v>
      </c>
      <c r="F24" s="189" t="s">
        <v>148</v>
      </c>
      <c r="G24" s="189"/>
      <c r="H24" s="189"/>
      <c r="I24" s="189" t="s">
        <v>160</v>
      </c>
      <c r="J24" s="189" t="s">
        <v>148</v>
      </c>
      <c r="K24" s="190" t="s">
        <v>149</v>
      </c>
    </row>
    <row r="25" spans="2:11" x14ac:dyDescent="0.3">
      <c r="B25" s="191" t="s">
        <v>32</v>
      </c>
      <c r="C25" s="155"/>
      <c r="D25" s="171"/>
      <c r="E25" s="155">
        <v>994</v>
      </c>
      <c r="F25" s="171">
        <f>E25*$E$22</f>
        <v>475132</v>
      </c>
      <c r="G25" s="192"/>
      <c r="H25" s="171"/>
      <c r="I25" s="155">
        <v>866</v>
      </c>
      <c r="J25" s="171">
        <f>I25*$I$22</f>
        <v>134230</v>
      </c>
      <c r="K25" s="171">
        <f>J25+H25+F25+D25</f>
        <v>609362</v>
      </c>
    </row>
    <row r="26" spans="2:11" x14ac:dyDescent="0.3">
      <c r="B26" s="193" t="s">
        <v>49</v>
      </c>
      <c r="C26" s="194"/>
      <c r="D26" s="172"/>
      <c r="E26" s="194">
        <v>975</v>
      </c>
      <c r="F26" s="172">
        <f t="shared" ref="F26:F27" si="0">E26*$E$22</f>
        <v>466050</v>
      </c>
      <c r="G26" s="166"/>
      <c r="H26" s="172"/>
      <c r="I26" s="194">
        <v>833</v>
      </c>
      <c r="J26" s="172">
        <f t="shared" ref="J26:J27" si="1">I26*$I$22</f>
        <v>129115</v>
      </c>
      <c r="K26" s="172">
        <f t="shared" ref="K26:K27" si="2">J26+H26+F26+D26</f>
        <v>595165</v>
      </c>
    </row>
    <row r="27" spans="2:11" x14ac:dyDescent="0.3">
      <c r="B27" s="191" t="s">
        <v>4</v>
      </c>
      <c r="C27" s="155"/>
      <c r="D27" s="171"/>
      <c r="E27" s="155">
        <v>1142.33</v>
      </c>
      <c r="F27" s="171">
        <f t="shared" si="0"/>
        <v>546033.74</v>
      </c>
      <c r="G27" s="192"/>
      <c r="H27" s="171"/>
      <c r="I27" s="155">
        <v>816.74</v>
      </c>
      <c r="J27" s="171">
        <f t="shared" si="1"/>
        <v>126594.7</v>
      </c>
      <c r="K27" s="171">
        <f t="shared" si="2"/>
        <v>672628.44</v>
      </c>
    </row>
    <row r="28" spans="2:11" x14ac:dyDescent="0.3">
      <c r="B28" s="95"/>
      <c r="C28" s="30"/>
      <c r="D28" s="195"/>
      <c r="E28" s="4"/>
      <c r="F28" s="195"/>
      <c r="G28" s="4"/>
      <c r="H28" s="195"/>
      <c r="I28" s="4"/>
      <c r="J28" s="195"/>
      <c r="K28" s="195"/>
    </row>
    <row r="29" spans="2:11" x14ac:dyDescent="0.3">
      <c r="B29" s="95"/>
      <c r="C29" s="30"/>
      <c r="D29" s="4"/>
      <c r="E29" s="4"/>
      <c r="F29" s="30"/>
      <c r="G29" s="4"/>
      <c r="H29" s="4"/>
      <c r="I29" s="4"/>
      <c r="J29" s="4"/>
      <c r="K29" s="4"/>
    </row>
    <row r="30" spans="2:11" x14ac:dyDescent="0.3">
      <c r="B30" s="184" t="s">
        <v>150</v>
      </c>
      <c r="C30" s="235" t="s">
        <v>139</v>
      </c>
      <c r="D30" s="236"/>
      <c r="E30" s="237" t="s">
        <v>140</v>
      </c>
      <c r="F30" s="238"/>
      <c r="G30" s="237" t="s">
        <v>141</v>
      </c>
      <c r="H30" s="238"/>
      <c r="I30" s="237" t="s">
        <v>142</v>
      </c>
      <c r="J30" s="238"/>
      <c r="K30" s="185" t="s">
        <v>143</v>
      </c>
    </row>
    <row r="31" spans="2:11" x14ac:dyDescent="0.3">
      <c r="B31" s="186" t="s">
        <v>162</v>
      </c>
      <c r="C31" s="231">
        <v>0</v>
      </c>
      <c r="D31" s="232"/>
      <c r="E31" s="231">
        <v>0</v>
      </c>
      <c r="F31" s="232"/>
      <c r="G31" s="231">
        <v>0</v>
      </c>
      <c r="H31" s="232"/>
      <c r="I31" s="231">
        <v>891</v>
      </c>
      <c r="J31" s="232"/>
      <c r="K31" s="187" t="s">
        <v>144</v>
      </c>
    </row>
    <row r="32" spans="2:11" x14ac:dyDescent="0.3">
      <c r="B32" s="184"/>
      <c r="C32" s="188" t="s">
        <v>145</v>
      </c>
      <c r="D32" s="188" t="s">
        <v>146</v>
      </c>
      <c r="E32" s="188" t="s">
        <v>145</v>
      </c>
      <c r="F32" s="188" t="s">
        <v>146</v>
      </c>
      <c r="G32" s="188" t="s">
        <v>145</v>
      </c>
      <c r="H32" s="188" t="s">
        <v>146</v>
      </c>
      <c r="I32" s="188" t="s">
        <v>145</v>
      </c>
      <c r="J32" s="188" t="s">
        <v>146</v>
      </c>
      <c r="K32" s="187" t="s">
        <v>147</v>
      </c>
    </row>
    <row r="33" spans="2:11" x14ac:dyDescent="0.3">
      <c r="C33" s="189" t="s">
        <v>161</v>
      </c>
      <c r="D33" s="189" t="s">
        <v>148</v>
      </c>
      <c r="E33" s="189" t="s">
        <v>161</v>
      </c>
      <c r="F33" s="189" t="s">
        <v>148</v>
      </c>
      <c r="G33" s="189" t="s">
        <v>161</v>
      </c>
      <c r="H33" s="189" t="s">
        <v>148</v>
      </c>
      <c r="I33" s="189" t="s">
        <v>161</v>
      </c>
      <c r="J33" s="189" t="s">
        <v>148</v>
      </c>
      <c r="K33" s="190" t="s">
        <v>149</v>
      </c>
    </row>
    <row r="34" spans="2:11" x14ac:dyDescent="0.3">
      <c r="B34" s="191" t="s">
        <v>32</v>
      </c>
      <c r="C34" s="192"/>
      <c r="D34" s="192"/>
      <c r="E34" s="192"/>
      <c r="F34" s="192"/>
      <c r="G34" s="192"/>
      <c r="H34" s="192"/>
      <c r="I34" s="155">
        <v>877</v>
      </c>
      <c r="J34" s="171">
        <f>I34*$I$31</f>
        <v>781407</v>
      </c>
      <c r="K34" s="171">
        <f t="shared" ref="K34:K36" si="3">J34+H34+F34+D34</f>
        <v>781407</v>
      </c>
    </row>
    <row r="35" spans="2:11" x14ac:dyDescent="0.3">
      <c r="B35" s="191" t="s">
        <v>49</v>
      </c>
      <c r="C35" s="192"/>
      <c r="D35" s="192"/>
      <c r="E35" s="192"/>
      <c r="F35" s="192"/>
      <c r="G35" s="192"/>
      <c r="H35" s="192"/>
      <c r="I35" s="155">
        <v>825</v>
      </c>
      <c r="J35" s="171">
        <f t="shared" ref="J35:J36" si="4">I35*$I$31</f>
        <v>735075</v>
      </c>
      <c r="K35" s="171">
        <f t="shared" si="3"/>
        <v>735075</v>
      </c>
    </row>
    <row r="36" spans="2:11" x14ac:dyDescent="0.3">
      <c r="B36" s="193" t="s">
        <v>4</v>
      </c>
      <c r="C36" s="166"/>
      <c r="D36" s="166"/>
      <c r="E36" s="166"/>
      <c r="F36" s="166"/>
      <c r="G36" s="166"/>
      <c r="H36" s="166"/>
      <c r="I36" s="194">
        <v>777.03</v>
      </c>
      <c r="J36" s="172">
        <f t="shared" si="4"/>
        <v>692333.73</v>
      </c>
      <c r="K36" s="172">
        <f t="shared" si="3"/>
        <v>692333.73</v>
      </c>
    </row>
    <row r="37" spans="2:11" x14ac:dyDescent="0.3">
      <c r="C37" s="4"/>
      <c r="D37" s="4"/>
      <c r="E37" s="4"/>
      <c r="F37" s="4"/>
      <c r="G37" s="4"/>
      <c r="H37" s="4"/>
      <c r="I37" s="4"/>
      <c r="J37" s="195"/>
      <c r="K37" s="195"/>
    </row>
    <row r="38" spans="2:11" x14ac:dyDescent="0.3">
      <c r="C38" s="4"/>
      <c r="D38" s="4"/>
      <c r="E38" s="4"/>
      <c r="F38" s="4"/>
      <c r="G38" s="4"/>
      <c r="H38" s="4"/>
      <c r="I38" s="4"/>
      <c r="J38" s="4"/>
    </row>
    <row r="39" spans="2:11" x14ac:dyDescent="0.3">
      <c r="B39" s="184" t="s">
        <v>151</v>
      </c>
      <c r="C39" s="235" t="s">
        <v>139</v>
      </c>
      <c r="D39" s="236"/>
      <c r="E39" s="237" t="s">
        <v>140</v>
      </c>
      <c r="F39" s="238"/>
      <c r="G39" s="237" t="s">
        <v>141</v>
      </c>
      <c r="H39" s="238"/>
      <c r="I39" s="237" t="s">
        <v>142</v>
      </c>
      <c r="J39" s="238"/>
      <c r="K39" s="185" t="s">
        <v>143</v>
      </c>
    </row>
    <row r="40" spans="2:11" x14ac:dyDescent="0.3">
      <c r="B40" s="186" t="s">
        <v>162</v>
      </c>
      <c r="C40" s="231">
        <v>0</v>
      </c>
      <c r="D40" s="232"/>
      <c r="E40" s="231">
        <v>80</v>
      </c>
      <c r="F40" s="232"/>
      <c r="G40" s="231">
        <v>0</v>
      </c>
      <c r="H40" s="232"/>
      <c r="I40" s="231">
        <v>622</v>
      </c>
      <c r="J40" s="232"/>
      <c r="K40" s="187" t="s">
        <v>144</v>
      </c>
    </row>
    <row r="41" spans="2:11" x14ac:dyDescent="0.3">
      <c r="C41" s="188"/>
      <c r="D41" s="188"/>
      <c r="E41" s="188" t="s">
        <v>145</v>
      </c>
      <c r="F41" s="188" t="s">
        <v>146</v>
      </c>
      <c r="G41" s="188"/>
      <c r="H41" s="188"/>
      <c r="I41" s="188" t="s">
        <v>145</v>
      </c>
      <c r="J41" s="188" t="s">
        <v>146</v>
      </c>
      <c r="K41" s="187" t="s">
        <v>147</v>
      </c>
    </row>
    <row r="42" spans="2:11" x14ac:dyDescent="0.3">
      <c r="C42" s="189"/>
      <c r="D42" s="189"/>
      <c r="E42" s="189" t="s">
        <v>161</v>
      </c>
      <c r="F42" s="189" t="s">
        <v>148</v>
      </c>
      <c r="G42" s="189"/>
      <c r="H42" s="189"/>
      <c r="I42" s="189" t="s">
        <v>161</v>
      </c>
      <c r="J42" s="189" t="s">
        <v>148</v>
      </c>
      <c r="K42" s="190" t="s">
        <v>149</v>
      </c>
    </row>
    <row r="43" spans="2:11" x14ac:dyDescent="0.3">
      <c r="B43" s="191" t="s">
        <v>32</v>
      </c>
      <c r="C43" s="155"/>
      <c r="D43" s="171"/>
      <c r="E43" s="155">
        <v>928</v>
      </c>
      <c r="F43" s="171">
        <f>E43*$E$40</f>
        <v>74240</v>
      </c>
      <c r="G43" s="155"/>
      <c r="H43" s="171"/>
      <c r="I43" s="155">
        <v>879</v>
      </c>
      <c r="J43" s="171">
        <f>I43*$I$40</f>
        <v>546738</v>
      </c>
      <c r="K43" s="171">
        <f t="shared" ref="K43:K45" si="5">J43+H43+F43+D43</f>
        <v>620978</v>
      </c>
    </row>
    <row r="44" spans="2:11" x14ac:dyDescent="0.3">
      <c r="B44" s="191" t="s">
        <v>49</v>
      </c>
      <c r="C44" s="155"/>
      <c r="D44" s="171"/>
      <c r="E44" s="155">
        <v>955</v>
      </c>
      <c r="F44" s="171">
        <f t="shared" ref="F44:F45" si="6">E44*$E$40</f>
        <v>76400</v>
      </c>
      <c r="G44" s="155"/>
      <c r="H44" s="171"/>
      <c r="I44" s="155">
        <v>825</v>
      </c>
      <c r="J44" s="171">
        <f t="shared" ref="J44:J45" si="7">I44*$I$40</f>
        <v>513150</v>
      </c>
      <c r="K44" s="171">
        <f t="shared" si="5"/>
        <v>589550</v>
      </c>
    </row>
    <row r="45" spans="2:11" x14ac:dyDescent="0.3">
      <c r="B45" s="193" t="s">
        <v>4</v>
      </c>
      <c r="C45" s="194"/>
      <c r="D45" s="172"/>
      <c r="E45" s="194">
        <v>873.5</v>
      </c>
      <c r="F45" s="172">
        <f t="shared" si="6"/>
        <v>69880</v>
      </c>
      <c r="G45" s="194"/>
      <c r="H45" s="172"/>
      <c r="I45" s="194">
        <v>805.77</v>
      </c>
      <c r="J45" s="172">
        <f t="shared" si="7"/>
        <v>501188.94</v>
      </c>
      <c r="K45" s="172">
        <f t="shared" si="5"/>
        <v>571068.93999999994</v>
      </c>
    </row>
    <row r="46" spans="2:11" x14ac:dyDescent="0.3">
      <c r="C46" s="4"/>
      <c r="D46" s="195"/>
      <c r="E46" s="4"/>
      <c r="F46" s="195"/>
      <c r="G46" s="4"/>
      <c r="H46" s="195"/>
      <c r="I46" s="4"/>
      <c r="J46" s="195"/>
      <c r="K46" s="195"/>
    </row>
    <row r="47" spans="2:11" x14ac:dyDescent="0.3">
      <c r="C47" s="4"/>
      <c r="D47" s="4"/>
      <c r="E47" s="4"/>
      <c r="F47" s="4"/>
      <c r="G47" s="4"/>
      <c r="H47" s="4"/>
      <c r="I47" s="4"/>
      <c r="J47" s="4"/>
    </row>
    <row r="48" spans="2:11" x14ac:dyDescent="0.3">
      <c r="B48" s="184" t="s">
        <v>152</v>
      </c>
      <c r="C48" s="235" t="s">
        <v>139</v>
      </c>
      <c r="D48" s="236"/>
      <c r="E48" s="237" t="s">
        <v>140</v>
      </c>
      <c r="F48" s="238"/>
      <c r="G48" s="237" t="s">
        <v>141</v>
      </c>
      <c r="H48" s="238"/>
      <c r="I48" s="237" t="s">
        <v>142</v>
      </c>
      <c r="J48" s="238"/>
      <c r="K48" s="185" t="s">
        <v>143</v>
      </c>
    </row>
    <row r="49" spans="2:11" x14ac:dyDescent="0.3">
      <c r="B49" s="186" t="s">
        <v>162</v>
      </c>
      <c r="C49" s="231">
        <v>0</v>
      </c>
      <c r="D49" s="232"/>
      <c r="E49" s="231">
        <v>0</v>
      </c>
      <c r="F49" s="232"/>
      <c r="G49" s="231">
        <v>2432</v>
      </c>
      <c r="H49" s="232"/>
      <c r="I49" s="231">
        <v>960</v>
      </c>
      <c r="J49" s="232"/>
      <c r="K49" s="187" t="s">
        <v>144</v>
      </c>
    </row>
    <row r="50" spans="2:11" x14ac:dyDescent="0.3">
      <c r="C50" s="188"/>
      <c r="D50" s="188"/>
      <c r="E50" s="188"/>
      <c r="F50" s="188"/>
      <c r="G50" s="188" t="s">
        <v>145</v>
      </c>
      <c r="H50" s="188" t="s">
        <v>146</v>
      </c>
      <c r="I50" s="188" t="s">
        <v>145</v>
      </c>
      <c r="J50" s="188" t="s">
        <v>146</v>
      </c>
      <c r="K50" s="187" t="s">
        <v>147</v>
      </c>
    </row>
    <row r="51" spans="2:11" x14ac:dyDescent="0.3">
      <c r="C51" s="189"/>
      <c r="D51" s="189"/>
      <c r="E51" s="189"/>
      <c r="F51" s="189"/>
      <c r="G51" s="189" t="s">
        <v>161</v>
      </c>
      <c r="H51" s="189" t="s">
        <v>148</v>
      </c>
      <c r="I51" s="189" t="s">
        <v>161</v>
      </c>
      <c r="J51" s="189" t="s">
        <v>148</v>
      </c>
      <c r="K51" s="190" t="s">
        <v>149</v>
      </c>
    </row>
    <row r="52" spans="2:11" x14ac:dyDescent="0.3">
      <c r="B52" s="191" t="s">
        <v>32</v>
      </c>
      <c r="C52" s="192"/>
      <c r="D52" s="192"/>
      <c r="E52" s="192"/>
      <c r="F52" s="192"/>
      <c r="G52" s="155">
        <v>955</v>
      </c>
      <c r="H52" s="171">
        <f>G52*$G$49</f>
        <v>2322560</v>
      </c>
      <c r="I52" s="155">
        <v>865</v>
      </c>
      <c r="J52" s="171">
        <f>I52*$I$49</f>
        <v>830400</v>
      </c>
      <c r="K52" s="171">
        <f t="shared" ref="K52:K54" si="8">J52+H52+F52+D52</f>
        <v>3152960</v>
      </c>
    </row>
    <row r="53" spans="2:11" x14ac:dyDescent="0.3">
      <c r="B53" s="191" t="s">
        <v>49</v>
      </c>
      <c r="C53" s="192"/>
      <c r="D53" s="192"/>
      <c r="E53" s="192"/>
      <c r="F53" s="192"/>
      <c r="G53" s="155">
        <v>935</v>
      </c>
      <c r="H53" s="171">
        <f t="shared" ref="H53:H54" si="9">G53*$G$49</f>
        <v>2273920</v>
      </c>
      <c r="I53" s="155">
        <v>820</v>
      </c>
      <c r="J53" s="171">
        <f t="shared" ref="J53:J54" si="10">I53*$I$49</f>
        <v>787200</v>
      </c>
      <c r="K53" s="171">
        <f t="shared" si="8"/>
        <v>3061120</v>
      </c>
    </row>
    <row r="54" spans="2:11" x14ac:dyDescent="0.3">
      <c r="B54" s="193" t="s">
        <v>4</v>
      </c>
      <c r="C54" s="166"/>
      <c r="D54" s="166"/>
      <c r="E54" s="166"/>
      <c r="F54" s="166"/>
      <c r="G54" s="194">
        <v>860.2</v>
      </c>
      <c r="H54" s="172">
        <f t="shared" si="9"/>
        <v>2092006.4000000001</v>
      </c>
      <c r="I54" s="194">
        <v>740.45</v>
      </c>
      <c r="J54" s="172">
        <f t="shared" si="10"/>
        <v>710832</v>
      </c>
      <c r="K54" s="172">
        <f t="shared" si="8"/>
        <v>2802838.4000000004</v>
      </c>
    </row>
    <row r="55" spans="2:11" x14ac:dyDescent="0.3">
      <c r="C55" s="4"/>
      <c r="D55" s="4"/>
      <c r="E55" s="4"/>
      <c r="F55" s="4"/>
      <c r="G55" s="4"/>
      <c r="H55" s="195"/>
      <c r="I55" s="4"/>
      <c r="J55" s="195"/>
      <c r="K55" s="195"/>
    </row>
    <row r="56" spans="2:11" x14ac:dyDescent="0.3">
      <c r="C56" s="4"/>
      <c r="D56" s="4"/>
      <c r="E56" s="4"/>
      <c r="F56" s="4"/>
      <c r="G56" s="4"/>
      <c r="H56" s="4"/>
      <c r="I56" s="4"/>
      <c r="J56" s="4"/>
    </row>
    <row r="57" spans="2:11" x14ac:dyDescent="0.3">
      <c r="B57" s="184" t="s">
        <v>153</v>
      </c>
      <c r="C57" s="235" t="s">
        <v>139</v>
      </c>
      <c r="D57" s="236"/>
      <c r="E57" s="237" t="s">
        <v>140</v>
      </c>
      <c r="F57" s="238"/>
      <c r="G57" s="237" t="s">
        <v>141</v>
      </c>
      <c r="H57" s="238"/>
      <c r="I57" s="237" t="s">
        <v>142</v>
      </c>
      <c r="J57" s="238"/>
      <c r="K57" s="185" t="s">
        <v>143</v>
      </c>
    </row>
    <row r="58" spans="2:11" x14ac:dyDescent="0.3">
      <c r="B58" s="186" t="s">
        <v>162</v>
      </c>
      <c r="C58" s="231">
        <v>4</v>
      </c>
      <c r="D58" s="232"/>
      <c r="E58" s="231">
        <v>731</v>
      </c>
      <c r="F58" s="232"/>
      <c r="G58" s="231">
        <v>167</v>
      </c>
      <c r="H58" s="232"/>
      <c r="I58" s="231">
        <v>1380</v>
      </c>
      <c r="J58" s="232"/>
      <c r="K58" s="187" t="s">
        <v>144</v>
      </c>
    </row>
    <row r="59" spans="2:11" x14ac:dyDescent="0.3">
      <c r="C59" s="188" t="s">
        <v>145</v>
      </c>
      <c r="D59" s="188" t="s">
        <v>146</v>
      </c>
      <c r="E59" s="188" t="s">
        <v>145</v>
      </c>
      <c r="F59" s="188" t="s">
        <v>146</v>
      </c>
      <c r="G59" s="188" t="s">
        <v>145</v>
      </c>
      <c r="H59" s="188" t="s">
        <v>146</v>
      </c>
      <c r="I59" s="188" t="s">
        <v>145</v>
      </c>
      <c r="J59" s="188" t="s">
        <v>146</v>
      </c>
      <c r="K59" s="187" t="s">
        <v>147</v>
      </c>
    </row>
    <row r="60" spans="2:11" x14ac:dyDescent="0.3">
      <c r="C60" s="189" t="s">
        <v>161</v>
      </c>
      <c r="D60" s="189" t="s">
        <v>148</v>
      </c>
      <c r="E60" s="189" t="s">
        <v>161</v>
      </c>
      <c r="F60" s="189" t="s">
        <v>148</v>
      </c>
      <c r="G60" s="189" t="s">
        <v>161</v>
      </c>
      <c r="H60" s="189" t="s">
        <v>148</v>
      </c>
      <c r="I60" s="189" t="s">
        <v>161</v>
      </c>
      <c r="J60" s="189" t="s">
        <v>148</v>
      </c>
      <c r="K60" s="190" t="s">
        <v>149</v>
      </c>
    </row>
    <row r="61" spans="2:11" x14ac:dyDescent="0.3">
      <c r="B61" s="191" t="s">
        <v>32</v>
      </c>
      <c r="C61" s="155">
        <v>1074</v>
      </c>
      <c r="D61" s="171">
        <f>C61*$C$58</f>
        <v>4296</v>
      </c>
      <c r="E61" s="155">
        <v>1043</v>
      </c>
      <c r="F61" s="171">
        <f>E61*$E$58</f>
        <v>762433</v>
      </c>
      <c r="G61" s="155">
        <v>993</v>
      </c>
      <c r="H61" s="171">
        <f>G61*$G$58</f>
        <v>165831</v>
      </c>
      <c r="I61" s="155">
        <v>891</v>
      </c>
      <c r="J61" s="171">
        <f>I61*$I$58</f>
        <v>1229580</v>
      </c>
      <c r="K61" s="171">
        <f t="shared" ref="K61:K63" si="11">J61+H61+F61+D61</f>
        <v>2162140</v>
      </c>
    </row>
    <row r="62" spans="2:11" x14ac:dyDescent="0.3">
      <c r="B62" s="191" t="s">
        <v>49</v>
      </c>
      <c r="C62" s="155">
        <v>1040</v>
      </c>
      <c r="D62" s="171">
        <f t="shared" ref="D62:D63" si="12">C62*$C$58</f>
        <v>4160</v>
      </c>
      <c r="E62" s="155">
        <v>1020</v>
      </c>
      <c r="F62" s="171">
        <f t="shared" ref="F62:F63" si="13">E62*$E$58</f>
        <v>745620</v>
      </c>
      <c r="G62" s="155">
        <v>1005</v>
      </c>
      <c r="H62" s="171">
        <f t="shared" ref="H62:H63" si="14">G62*$G$58</f>
        <v>167835</v>
      </c>
      <c r="I62" s="155">
        <v>875</v>
      </c>
      <c r="J62" s="171">
        <f t="shared" ref="J62:J63" si="15">I62*$I$58</f>
        <v>1207500</v>
      </c>
      <c r="K62" s="171">
        <f t="shared" si="11"/>
        <v>2125115</v>
      </c>
    </row>
    <row r="63" spans="2:11" x14ac:dyDescent="0.3">
      <c r="B63" s="193" t="s">
        <v>4</v>
      </c>
      <c r="C63" s="194">
        <v>1019.35</v>
      </c>
      <c r="D63" s="172">
        <f t="shared" si="12"/>
        <v>4077.4</v>
      </c>
      <c r="E63" s="194">
        <v>967.58</v>
      </c>
      <c r="F63" s="172">
        <f t="shared" si="13"/>
        <v>707300.98</v>
      </c>
      <c r="G63" s="194">
        <v>957.34</v>
      </c>
      <c r="H63" s="172">
        <f t="shared" si="14"/>
        <v>159875.78</v>
      </c>
      <c r="I63" s="194">
        <v>806.36</v>
      </c>
      <c r="J63" s="172">
        <f t="shared" si="15"/>
        <v>1112776.8</v>
      </c>
      <c r="K63" s="172">
        <f t="shared" si="11"/>
        <v>1984030.96</v>
      </c>
    </row>
    <row r="64" spans="2:11" x14ac:dyDescent="0.3">
      <c r="C64" s="4"/>
      <c r="D64" s="195"/>
      <c r="E64" s="4"/>
      <c r="F64" s="195"/>
      <c r="G64" s="4"/>
      <c r="H64" s="195"/>
      <c r="I64" s="4"/>
      <c r="J64" s="195"/>
      <c r="K64" s="195"/>
    </row>
    <row r="65" spans="2:11" x14ac:dyDescent="0.3">
      <c r="C65" s="4"/>
      <c r="D65" s="4"/>
      <c r="E65" s="4"/>
      <c r="F65" s="4"/>
      <c r="G65" s="4"/>
      <c r="H65" s="4"/>
      <c r="I65" s="4"/>
      <c r="J65" s="4"/>
    </row>
    <row r="66" spans="2:11" x14ac:dyDescent="0.3">
      <c r="B66" s="184" t="s">
        <v>154</v>
      </c>
      <c r="C66" s="235" t="s">
        <v>139</v>
      </c>
      <c r="D66" s="236"/>
      <c r="E66" s="237" t="s">
        <v>140</v>
      </c>
      <c r="F66" s="238"/>
      <c r="G66" s="237" t="s">
        <v>141</v>
      </c>
      <c r="H66" s="238"/>
      <c r="I66" s="237" t="s">
        <v>142</v>
      </c>
      <c r="J66" s="238"/>
      <c r="K66" s="185" t="s">
        <v>143</v>
      </c>
    </row>
    <row r="67" spans="2:11" x14ac:dyDescent="0.3">
      <c r="B67" s="186" t="s">
        <v>162</v>
      </c>
      <c r="C67" s="231"/>
      <c r="D67" s="232"/>
      <c r="E67" s="231">
        <v>10</v>
      </c>
      <c r="F67" s="232"/>
      <c r="G67" s="231">
        <v>3</v>
      </c>
      <c r="H67" s="232"/>
      <c r="I67" s="231">
        <v>2000</v>
      </c>
      <c r="J67" s="232"/>
      <c r="K67" s="187" t="s">
        <v>155</v>
      </c>
    </row>
    <row r="68" spans="2:11" x14ac:dyDescent="0.3">
      <c r="C68" s="188"/>
      <c r="D68" s="188"/>
      <c r="E68" s="188" t="s">
        <v>145</v>
      </c>
      <c r="F68" s="188" t="s">
        <v>146</v>
      </c>
      <c r="G68" s="188" t="s">
        <v>145</v>
      </c>
      <c r="H68" s="188" t="s">
        <v>146</v>
      </c>
      <c r="I68" s="188" t="s">
        <v>145</v>
      </c>
      <c r="J68" s="188" t="s">
        <v>146</v>
      </c>
      <c r="K68" s="187" t="s">
        <v>147</v>
      </c>
    </row>
    <row r="69" spans="2:11" x14ac:dyDescent="0.3">
      <c r="C69" s="189"/>
      <c r="D69" s="189"/>
      <c r="E69" s="189" t="s">
        <v>161</v>
      </c>
      <c r="F69" s="189" t="s">
        <v>148</v>
      </c>
      <c r="G69" s="189" t="s">
        <v>161</v>
      </c>
      <c r="H69" s="189" t="s">
        <v>148</v>
      </c>
      <c r="I69" s="189" t="s">
        <v>161</v>
      </c>
      <c r="J69" s="189" t="s">
        <v>148</v>
      </c>
      <c r="K69" s="190" t="s">
        <v>149</v>
      </c>
    </row>
    <row r="70" spans="2:11" x14ac:dyDescent="0.3">
      <c r="B70" s="191" t="s">
        <v>32</v>
      </c>
      <c r="C70" s="192"/>
      <c r="D70" s="192"/>
      <c r="E70" s="155">
        <v>1016</v>
      </c>
      <c r="F70" s="171">
        <f>E70*$E$67</f>
        <v>10160</v>
      </c>
      <c r="G70" s="197">
        <v>0</v>
      </c>
      <c r="H70" s="192">
        <v>0</v>
      </c>
      <c r="I70" s="201">
        <v>879</v>
      </c>
      <c r="J70" s="171">
        <f>I70*$I$67</f>
        <v>1758000</v>
      </c>
      <c r="K70" s="171">
        <f t="shared" ref="K70:K72" si="16">J70+H70+F70+D70</f>
        <v>1768160</v>
      </c>
    </row>
    <row r="71" spans="2:11" x14ac:dyDescent="0.3">
      <c r="B71" s="191" t="s">
        <v>49</v>
      </c>
      <c r="C71" s="192"/>
      <c r="D71" s="192"/>
      <c r="E71" s="155">
        <v>1030</v>
      </c>
      <c r="F71" s="171">
        <f t="shared" ref="F71:F72" si="17">E71*$E$67</f>
        <v>10300</v>
      </c>
      <c r="G71" s="198">
        <v>1550</v>
      </c>
      <c r="H71" s="198">
        <f>G71*$G$67</f>
        <v>4650</v>
      </c>
      <c r="I71" s="201">
        <v>828</v>
      </c>
      <c r="J71" s="171">
        <f t="shared" ref="J71:J72" si="18">I71*$I$67</f>
        <v>1656000</v>
      </c>
      <c r="K71" s="171">
        <f t="shared" si="16"/>
        <v>1670950</v>
      </c>
    </row>
    <row r="72" spans="2:11" x14ac:dyDescent="0.3">
      <c r="B72" s="193" t="s">
        <v>4</v>
      </c>
      <c r="C72" s="166"/>
      <c r="D72" s="166"/>
      <c r="E72" s="194">
        <v>975.43</v>
      </c>
      <c r="F72" s="172">
        <f t="shared" si="17"/>
        <v>9754.2999999999993</v>
      </c>
      <c r="G72" s="157">
        <v>2129.7399999999998</v>
      </c>
      <c r="H72" s="157">
        <f>G72*$G$67</f>
        <v>6389.2199999999993</v>
      </c>
      <c r="I72" s="202">
        <v>779.6</v>
      </c>
      <c r="J72" s="172">
        <f t="shared" si="18"/>
        <v>1559200</v>
      </c>
      <c r="K72" s="172">
        <f t="shared" si="16"/>
        <v>1575343.52</v>
      </c>
    </row>
    <row r="73" spans="2:11" x14ac:dyDescent="0.3">
      <c r="C73" s="4"/>
      <c r="D73" s="4"/>
      <c r="E73" s="4"/>
      <c r="F73" s="195"/>
      <c r="G73" s="4"/>
      <c r="H73" s="4"/>
      <c r="I73" s="4"/>
      <c r="J73" s="4"/>
      <c r="K73" s="195"/>
    </row>
    <row r="74" spans="2:11" x14ac:dyDescent="0.3">
      <c r="C74" s="4"/>
      <c r="D74" s="4"/>
      <c r="E74" s="4"/>
      <c r="F74" s="4"/>
      <c r="G74" s="4"/>
      <c r="H74" s="4"/>
      <c r="I74" s="4"/>
      <c r="J74" s="4"/>
    </row>
    <row r="75" spans="2:11" x14ac:dyDescent="0.3">
      <c r="B75" s="184" t="s">
        <v>156</v>
      </c>
      <c r="C75" s="235" t="s">
        <v>139</v>
      </c>
      <c r="D75" s="236"/>
      <c r="E75" s="237" t="s">
        <v>140</v>
      </c>
      <c r="F75" s="238"/>
      <c r="G75" s="237" t="s">
        <v>141</v>
      </c>
      <c r="H75" s="238"/>
      <c r="I75" s="237" t="s">
        <v>142</v>
      </c>
      <c r="J75" s="238"/>
      <c r="K75" s="185" t="s">
        <v>143</v>
      </c>
    </row>
    <row r="76" spans="2:11" x14ac:dyDescent="0.3">
      <c r="B76" s="186" t="s">
        <v>162</v>
      </c>
      <c r="C76" s="231"/>
      <c r="D76" s="232"/>
      <c r="E76" s="231">
        <v>325</v>
      </c>
      <c r="F76" s="232"/>
      <c r="G76" s="231"/>
      <c r="H76" s="232"/>
      <c r="I76" s="231">
        <v>650</v>
      </c>
      <c r="J76" s="232"/>
      <c r="K76" s="187" t="s">
        <v>144</v>
      </c>
    </row>
    <row r="77" spans="2:11" x14ac:dyDescent="0.3">
      <c r="C77" s="188"/>
      <c r="D77" s="188"/>
      <c r="E77" s="188" t="s">
        <v>145</v>
      </c>
      <c r="F77" s="188" t="s">
        <v>146</v>
      </c>
      <c r="G77" s="188"/>
      <c r="H77" s="188"/>
      <c r="I77" s="188" t="s">
        <v>145</v>
      </c>
      <c r="J77" s="188" t="s">
        <v>146</v>
      </c>
      <c r="K77" s="187" t="s">
        <v>147</v>
      </c>
    </row>
    <row r="78" spans="2:11" x14ac:dyDescent="0.3">
      <c r="C78" s="189"/>
      <c r="D78" s="189"/>
      <c r="E78" s="189" t="s">
        <v>161</v>
      </c>
      <c r="F78" s="189" t="s">
        <v>148</v>
      </c>
      <c r="G78" s="189"/>
      <c r="H78" s="189"/>
      <c r="I78" s="189" t="s">
        <v>161</v>
      </c>
      <c r="J78" s="189" t="s">
        <v>148</v>
      </c>
      <c r="K78" s="190" t="s">
        <v>149</v>
      </c>
    </row>
    <row r="79" spans="2:11" x14ac:dyDescent="0.3">
      <c r="B79" s="191" t="s">
        <v>32</v>
      </c>
      <c r="C79" s="192"/>
      <c r="D79" s="192"/>
      <c r="E79" s="155">
        <v>987</v>
      </c>
      <c r="F79" s="171">
        <f>E79*$E$76</f>
        <v>320775</v>
      </c>
      <c r="G79" s="192"/>
      <c r="H79" s="192"/>
      <c r="I79" s="155">
        <v>863</v>
      </c>
      <c r="J79" s="171">
        <f>I79*$I$76</f>
        <v>560950</v>
      </c>
      <c r="K79" s="171">
        <f t="shared" ref="K79:K81" si="19">J79+H79+F79+D79</f>
        <v>881725</v>
      </c>
    </row>
    <row r="80" spans="2:11" x14ac:dyDescent="0.3">
      <c r="B80" s="191" t="s">
        <v>49</v>
      </c>
      <c r="C80" s="192"/>
      <c r="D80" s="192"/>
      <c r="E80" s="155">
        <v>965</v>
      </c>
      <c r="F80" s="171">
        <f t="shared" ref="F80:F81" si="20">E80*$E$76</f>
        <v>313625</v>
      </c>
      <c r="G80" s="192"/>
      <c r="H80" s="192"/>
      <c r="I80" s="155">
        <v>827</v>
      </c>
      <c r="J80" s="171">
        <f t="shared" ref="J80:J81" si="21">I80*$I$76</f>
        <v>537550</v>
      </c>
      <c r="K80" s="171">
        <f t="shared" si="19"/>
        <v>851175</v>
      </c>
    </row>
    <row r="81" spans="2:11" x14ac:dyDescent="0.3">
      <c r="B81" s="193" t="s">
        <v>4</v>
      </c>
      <c r="C81" s="166"/>
      <c r="D81" s="166"/>
      <c r="E81" s="194">
        <v>907.9</v>
      </c>
      <c r="F81" s="172">
        <f t="shared" si="20"/>
        <v>295067.5</v>
      </c>
      <c r="G81" s="166"/>
      <c r="H81" s="166"/>
      <c r="I81" s="194">
        <v>761.37</v>
      </c>
      <c r="J81" s="172">
        <f t="shared" si="21"/>
        <v>494890.5</v>
      </c>
      <c r="K81" s="172">
        <f t="shared" si="19"/>
        <v>789958</v>
      </c>
    </row>
    <row r="82" spans="2:11" x14ac:dyDescent="0.3">
      <c r="C82" s="4"/>
      <c r="D82" s="4"/>
      <c r="E82" s="4"/>
      <c r="F82" s="195"/>
      <c r="G82" s="4"/>
      <c r="H82" s="4"/>
      <c r="I82" s="4"/>
      <c r="J82" s="195"/>
      <c r="K82" s="195"/>
    </row>
    <row r="83" spans="2:11" x14ac:dyDescent="0.3">
      <c r="C83" s="4"/>
      <c r="D83" s="4"/>
      <c r="E83" s="4"/>
      <c r="F83" s="195"/>
      <c r="G83" s="4"/>
      <c r="H83" s="4"/>
      <c r="I83" s="4"/>
      <c r="J83" s="4"/>
    </row>
    <row r="84" spans="2:11" x14ac:dyDescent="0.3">
      <c r="B84" s="196" t="s">
        <v>163</v>
      </c>
      <c r="C84" s="231">
        <f>C76+C67+C58+C49+C40+C31+C22</f>
        <v>4</v>
      </c>
      <c r="D84" s="232"/>
      <c r="E84" s="231">
        <f>E76+E67+E58+E49+E40+E31+E22</f>
        <v>1624</v>
      </c>
      <c r="F84" s="232"/>
      <c r="G84" s="231">
        <f>G76+G67+G58+G49+G40+G31+G22</f>
        <v>2602</v>
      </c>
      <c r="H84" s="232"/>
      <c r="I84" s="231">
        <f>I76+I67+I58+I49+I40+I31+I22</f>
        <v>6658</v>
      </c>
      <c r="J84" s="232"/>
    </row>
    <row r="85" spans="2:11" x14ac:dyDescent="0.3">
      <c r="C85" s="4"/>
      <c r="D85" s="4"/>
      <c r="E85" s="4"/>
      <c r="F85" s="4"/>
      <c r="G85" s="4"/>
      <c r="H85" s="4"/>
      <c r="I85" s="4"/>
      <c r="J85" s="4"/>
    </row>
    <row r="86" spans="2:11" x14ac:dyDescent="0.3">
      <c r="B86" s="95" t="s">
        <v>157</v>
      </c>
      <c r="C86" s="233">
        <v>4</v>
      </c>
      <c r="D86" s="234"/>
      <c r="E86" s="233">
        <v>1624</v>
      </c>
      <c r="F86" s="234"/>
      <c r="G86" s="233">
        <v>2602</v>
      </c>
      <c r="H86" s="234"/>
      <c r="I86" s="233">
        <v>6658</v>
      </c>
      <c r="J86" s="234"/>
      <c r="K86" s="4"/>
    </row>
    <row r="87" spans="2:11" x14ac:dyDescent="0.3">
      <c r="C87" s="4"/>
      <c r="D87" s="4"/>
      <c r="E87" s="4"/>
      <c r="F87" s="4"/>
      <c r="G87" s="4"/>
      <c r="H87" s="4"/>
      <c r="I87" s="4"/>
      <c r="J87" s="4"/>
      <c r="K87" s="4"/>
    </row>
  </sheetData>
  <mergeCells count="68">
    <mergeCell ref="C86:D86"/>
    <mergeCell ref="E86:F86"/>
    <mergeCell ref="G86:H86"/>
    <mergeCell ref="I86:J86"/>
    <mergeCell ref="C76:D76"/>
    <mergeCell ref="E76:F76"/>
    <mergeCell ref="G76:H76"/>
    <mergeCell ref="I76:J76"/>
    <mergeCell ref="C84:D84"/>
    <mergeCell ref="E84:F84"/>
    <mergeCell ref="G84:H84"/>
    <mergeCell ref="I84:J84"/>
    <mergeCell ref="C67:D67"/>
    <mergeCell ref="E67:F67"/>
    <mergeCell ref="G67:H67"/>
    <mergeCell ref="I67:J67"/>
    <mergeCell ref="C75:D75"/>
    <mergeCell ref="E75:F75"/>
    <mergeCell ref="G75:H75"/>
    <mergeCell ref="I75:J75"/>
    <mergeCell ref="C58:D58"/>
    <mergeCell ref="E58:F58"/>
    <mergeCell ref="G58:H58"/>
    <mergeCell ref="I58:J58"/>
    <mergeCell ref="C66:D66"/>
    <mergeCell ref="E66:F66"/>
    <mergeCell ref="G66:H66"/>
    <mergeCell ref="I66:J66"/>
    <mergeCell ref="C49:D49"/>
    <mergeCell ref="E49:F49"/>
    <mergeCell ref="G49:H49"/>
    <mergeCell ref="I49:J49"/>
    <mergeCell ref="C57:D57"/>
    <mergeCell ref="E57:F57"/>
    <mergeCell ref="G57:H57"/>
    <mergeCell ref="I57:J57"/>
    <mergeCell ref="C40:D40"/>
    <mergeCell ref="E40:F40"/>
    <mergeCell ref="G40:H40"/>
    <mergeCell ref="I40:J40"/>
    <mergeCell ref="C48:D48"/>
    <mergeCell ref="E48:F48"/>
    <mergeCell ref="G48:H48"/>
    <mergeCell ref="I48:J48"/>
    <mergeCell ref="C31:D31"/>
    <mergeCell ref="E31:F31"/>
    <mergeCell ref="G31:H31"/>
    <mergeCell ref="I31:J31"/>
    <mergeCell ref="C39:D39"/>
    <mergeCell ref="E39:F39"/>
    <mergeCell ref="G39:H39"/>
    <mergeCell ref="I39:J39"/>
    <mergeCell ref="C22:D22"/>
    <mergeCell ref="E22:F22"/>
    <mergeCell ref="G22:H22"/>
    <mergeCell ref="I22:J22"/>
    <mergeCell ref="C30:D30"/>
    <mergeCell ref="E30:F30"/>
    <mergeCell ref="G30:H30"/>
    <mergeCell ref="I30:J30"/>
    <mergeCell ref="B16:E16"/>
    <mergeCell ref="D7:H7"/>
    <mergeCell ref="L7:R7"/>
    <mergeCell ref="I7:K7"/>
    <mergeCell ref="C21:D21"/>
    <mergeCell ref="E21:F21"/>
    <mergeCell ref="G21:H21"/>
    <mergeCell ref="I21:J2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6699-8FE7-48E2-966E-4667D88EECF7}">
  <dimension ref="A1:P15"/>
  <sheetViews>
    <sheetView workbookViewId="0">
      <selection activeCell="C15" sqref="C15"/>
    </sheetView>
  </sheetViews>
  <sheetFormatPr defaultRowHeight="14.4" x14ac:dyDescent="0.3"/>
  <cols>
    <col min="1" max="1" width="8.6640625" customWidth="1"/>
    <col min="2" max="2" width="38.5546875" customWidth="1"/>
    <col min="3" max="3" width="21.21875" customWidth="1"/>
    <col min="4" max="8" width="12.6640625" customWidth="1"/>
    <col min="9" max="9" width="14.109375" customWidth="1"/>
    <col min="10" max="10" width="16.88671875" customWidth="1"/>
    <col min="11" max="16" width="12.6640625" customWidth="1"/>
  </cols>
  <sheetData>
    <row r="1" spans="1:16" x14ac:dyDescent="0.3">
      <c r="A1" t="s">
        <v>0</v>
      </c>
    </row>
    <row r="2" spans="1:16" x14ac:dyDescent="0.3">
      <c r="A2" t="s">
        <v>132</v>
      </c>
    </row>
    <row r="3" spans="1:16" x14ac:dyDescent="0.3">
      <c r="A3" t="s">
        <v>1</v>
      </c>
    </row>
    <row r="4" spans="1:16" x14ac:dyDescent="0.3">
      <c r="A4" t="s">
        <v>2</v>
      </c>
    </row>
    <row r="5" spans="1:16" x14ac:dyDescent="0.3">
      <c r="A5" t="s">
        <v>3</v>
      </c>
    </row>
    <row r="6" spans="1:16" ht="15" thickBot="1" x14ac:dyDescent="0.35"/>
    <row r="7" spans="1:16" ht="29.4" thickBot="1" x14ac:dyDescent="0.35">
      <c r="B7" s="1" t="s">
        <v>23</v>
      </c>
      <c r="C7" s="168" t="s">
        <v>131</v>
      </c>
      <c r="D7" s="249" t="s">
        <v>130</v>
      </c>
      <c r="E7" s="250"/>
      <c r="F7" s="250"/>
      <c r="G7" s="250"/>
      <c r="H7" s="251"/>
      <c r="I7" s="249" t="s">
        <v>35</v>
      </c>
      <c r="J7" s="251"/>
      <c r="K7" s="249" t="s">
        <v>36</v>
      </c>
      <c r="L7" s="250"/>
      <c r="M7" s="250"/>
      <c r="N7" s="250"/>
      <c r="O7" s="250"/>
      <c r="P7" s="251"/>
    </row>
    <row r="8" spans="1:16" ht="28.8" x14ac:dyDescent="0.3">
      <c r="B8" s="1" t="s">
        <v>24</v>
      </c>
      <c r="C8" s="3" t="s">
        <v>28</v>
      </c>
      <c r="D8" s="3" t="s">
        <v>29</v>
      </c>
      <c r="E8" s="3" t="s">
        <v>26</v>
      </c>
      <c r="F8" s="3" t="s">
        <v>28</v>
      </c>
      <c r="G8" s="3" t="s">
        <v>31</v>
      </c>
      <c r="H8" s="3" t="s">
        <v>34</v>
      </c>
      <c r="I8" s="3" t="s">
        <v>27</v>
      </c>
      <c r="J8" s="3" t="s">
        <v>28</v>
      </c>
      <c r="K8" s="3" t="s">
        <v>29</v>
      </c>
      <c r="L8" s="3" t="s">
        <v>30</v>
      </c>
      <c r="M8" s="3" t="s">
        <v>26</v>
      </c>
      <c r="N8" s="3" t="s">
        <v>27</v>
      </c>
      <c r="O8" s="3" t="s">
        <v>28</v>
      </c>
      <c r="P8" s="3" t="s">
        <v>34</v>
      </c>
    </row>
    <row r="9" spans="1:16" x14ac:dyDescent="0.3">
      <c r="B9" s="1" t="s">
        <v>25</v>
      </c>
      <c r="C9" t="s">
        <v>33</v>
      </c>
      <c r="D9" t="s">
        <v>33</v>
      </c>
      <c r="E9" t="s">
        <v>33</v>
      </c>
      <c r="F9" t="s">
        <v>33</v>
      </c>
      <c r="G9" t="s">
        <v>33</v>
      </c>
      <c r="H9" t="s">
        <v>33</v>
      </c>
      <c r="I9" t="s">
        <v>33</v>
      </c>
      <c r="J9" t="s">
        <v>33</v>
      </c>
      <c r="K9" t="s">
        <v>33</v>
      </c>
      <c r="L9" t="s">
        <v>33</v>
      </c>
      <c r="M9" t="s">
        <v>33</v>
      </c>
      <c r="N9" t="s">
        <v>33</v>
      </c>
      <c r="O9" t="s">
        <v>33</v>
      </c>
      <c r="P9" t="s">
        <v>33</v>
      </c>
    </row>
    <row r="10" spans="1:16" x14ac:dyDescent="0.3">
      <c r="B10" s="1" t="s">
        <v>4</v>
      </c>
      <c r="C10" s="7">
        <v>614.74</v>
      </c>
      <c r="D10" s="7">
        <v>517.04</v>
      </c>
      <c r="E10" s="7">
        <v>515.12</v>
      </c>
      <c r="F10" s="7">
        <v>569.58000000000004</v>
      </c>
      <c r="G10" s="7">
        <v>599.92999999999995</v>
      </c>
      <c r="H10" s="7">
        <v>519.33000000000004</v>
      </c>
      <c r="I10" s="7">
        <v>476.22</v>
      </c>
      <c r="J10" s="7">
        <v>567.92999999999995</v>
      </c>
      <c r="K10" s="7">
        <v>461.85</v>
      </c>
      <c r="L10" s="7">
        <v>416.35</v>
      </c>
      <c r="M10" s="7">
        <v>447.28</v>
      </c>
      <c r="N10" s="7">
        <v>402.99</v>
      </c>
      <c r="O10" s="7">
        <v>436.44</v>
      </c>
      <c r="P10" s="7">
        <v>416.83</v>
      </c>
    </row>
    <row r="11" spans="1:16" x14ac:dyDescent="0.3">
      <c r="B11" s="1" t="s">
        <v>32</v>
      </c>
      <c r="C11" s="8">
        <v>830</v>
      </c>
      <c r="D11" s="8">
        <v>900</v>
      </c>
      <c r="E11" s="8">
        <v>660</v>
      </c>
      <c r="F11" s="8">
        <v>780</v>
      </c>
      <c r="G11" s="8">
        <v>850</v>
      </c>
      <c r="H11" s="8">
        <v>530</v>
      </c>
      <c r="I11" s="8">
        <v>740</v>
      </c>
      <c r="J11" s="8">
        <v>770</v>
      </c>
      <c r="K11" s="8">
        <v>690</v>
      </c>
      <c r="L11" s="8">
        <v>440</v>
      </c>
      <c r="M11" s="8">
        <v>450</v>
      </c>
      <c r="N11" s="8">
        <v>680</v>
      </c>
      <c r="O11" s="8">
        <v>710</v>
      </c>
      <c r="P11" s="8">
        <v>440</v>
      </c>
    </row>
    <row r="13" spans="1:16" x14ac:dyDescent="0.3">
      <c r="B13" s="32" t="s">
        <v>128</v>
      </c>
    </row>
    <row r="14" spans="1:16" x14ac:dyDescent="0.3">
      <c r="C14" s="96"/>
      <c r="D14" s="96"/>
      <c r="E14" s="96"/>
      <c r="F14" s="96"/>
      <c r="G14" s="96"/>
      <c r="H14" s="96"/>
    </row>
    <row r="15" spans="1:16" ht="73.5" customHeight="1" x14ac:dyDescent="0.3">
      <c r="B15" s="96" t="s">
        <v>91</v>
      </c>
      <c r="I15" s="96"/>
      <c r="J15" s="96"/>
      <c r="K15" s="96"/>
    </row>
  </sheetData>
  <mergeCells count="3">
    <mergeCell ref="D7:H7"/>
    <mergeCell ref="I7:J7"/>
    <mergeCell ref="K7:P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58EA-3921-4EAF-A5A6-0807680B133C}">
  <sheetPr>
    <pageSetUpPr fitToPage="1"/>
  </sheetPr>
  <dimension ref="A1:S56"/>
  <sheetViews>
    <sheetView topLeftCell="A19" zoomScaleNormal="100" workbookViewId="0">
      <selection activeCell="B30" sqref="B30"/>
    </sheetView>
  </sheetViews>
  <sheetFormatPr defaultRowHeight="14.4" x14ac:dyDescent="0.3"/>
  <cols>
    <col min="1" max="1" width="33.109375" customWidth="1"/>
    <col min="2" max="2" width="19.5546875" customWidth="1"/>
    <col min="3" max="16" width="15.6640625" customWidth="1"/>
    <col min="17" max="17" width="16" customWidth="1"/>
    <col min="18" max="18" width="14.88671875" customWidth="1"/>
    <col min="19" max="19" width="12.5546875" style="4" customWidth="1"/>
  </cols>
  <sheetData>
    <row r="1" spans="1:19" ht="18" x14ac:dyDescent="0.35">
      <c r="A1" s="12" t="s">
        <v>38</v>
      </c>
      <c r="J1" t="s">
        <v>39</v>
      </c>
    </row>
    <row r="2" spans="1:19" ht="15.6" x14ac:dyDescent="0.3">
      <c r="A2" s="78" t="s">
        <v>100</v>
      </c>
      <c r="B2" s="79" t="e">
        <f>#REF!</f>
        <v>#REF!</v>
      </c>
    </row>
    <row r="3" spans="1:19" ht="15.6" x14ac:dyDescent="0.3">
      <c r="A3" s="78" t="s">
        <v>101</v>
      </c>
      <c r="B3" s="79" t="e">
        <f>#REF!</f>
        <v>#REF!</v>
      </c>
    </row>
    <row r="4" spans="1:19" ht="15.6" x14ac:dyDescent="0.3">
      <c r="A4" s="78" t="s">
        <v>102</v>
      </c>
      <c r="B4" s="79" t="e">
        <f>#REF!</f>
        <v>#REF!</v>
      </c>
      <c r="C4" s="13"/>
      <c r="H4" s="13"/>
      <c r="J4" s="13"/>
    </row>
    <row r="5" spans="1:19" ht="15.6" x14ac:dyDescent="0.3">
      <c r="A5" s="78" t="s">
        <v>103</v>
      </c>
      <c r="B5" s="79" t="e">
        <f>#REF!</f>
        <v>#REF!</v>
      </c>
      <c r="C5" s="13"/>
      <c r="H5" s="13"/>
      <c r="J5" s="13"/>
    </row>
    <row r="6" spans="1:19" ht="15.6" x14ac:dyDescent="0.3">
      <c r="A6" s="78" t="s">
        <v>104</v>
      </c>
      <c r="B6" s="80" t="s">
        <v>105</v>
      </c>
      <c r="C6" s="13"/>
      <c r="D6" s="13"/>
      <c r="H6" s="13"/>
      <c r="J6" s="13"/>
    </row>
    <row r="7" spans="1:19" ht="15.6" x14ac:dyDescent="0.3">
      <c r="A7" s="78"/>
      <c r="B7" s="80"/>
      <c r="C7" s="13"/>
      <c r="D7" s="13"/>
      <c r="H7" s="13"/>
      <c r="J7" s="13"/>
    </row>
    <row r="8" spans="1:19" ht="15" thickBot="1" x14ac:dyDescent="0.35">
      <c r="A8" s="1"/>
      <c r="B8" s="252" t="s">
        <v>106</v>
      </c>
      <c r="C8" s="253"/>
      <c r="D8" s="254"/>
      <c r="E8" s="252" t="s">
        <v>107</v>
      </c>
      <c r="F8" s="253"/>
      <c r="G8" s="253"/>
      <c r="H8" s="253"/>
      <c r="I8" s="254"/>
      <c r="J8" s="252" t="s">
        <v>108</v>
      </c>
      <c r="K8" s="253"/>
      <c r="L8" s="254"/>
      <c r="M8" s="252" t="s">
        <v>109</v>
      </c>
      <c r="N8" s="253"/>
      <c r="O8" s="253"/>
      <c r="P8" s="253"/>
      <c r="Q8" s="253"/>
      <c r="R8" s="254"/>
    </row>
    <row r="9" spans="1:19" ht="28.8" x14ac:dyDescent="0.3">
      <c r="A9" s="15" t="s">
        <v>47</v>
      </c>
      <c r="B9" s="16" t="s">
        <v>29</v>
      </c>
      <c r="C9" s="17" t="s">
        <v>26</v>
      </c>
      <c r="D9" s="18" t="s">
        <v>28</v>
      </c>
      <c r="E9" s="16" t="s">
        <v>29</v>
      </c>
      <c r="F9" s="17" t="s">
        <v>26</v>
      </c>
      <c r="G9" s="17" t="s">
        <v>28</v>
      </c>
      <c r="H9" s="17" t="s">
        <v>31</v>
      </c>
      <c r="I9" s="18" t="s">
        <v>34</v>
      </c>
      <c r="J9" s="16" t="s">
        <v>26</v>
      </c>
      <c r="K9" s="81" t="s">
        <v>27</v>
      </c>
      <c r="L9" s="18" t="s">
        <v>28</v>
      </c>
      <c r="M9" s="16" t="s">
        <v>29</v>
      </c>
      <c r="N9" s="17" t="s">
        <v>30</v>
      </c>
      <c r="O9" s="17" t="s">
        <v>26</v>
      </c>
      <c r="P9" s="17" t="s">
        <v>27</v>
      </c>
      <c r="Q9" s="17" t="s">
        <v>28</v>
      </c>
      <c r="R9" s="18" t="s">
        <v>34</v>
      </c>
    </row>
    <row r="10" spans="1:19" x14ac:dyDescent="0.3">
      <c r="A10" s="19" t="s">
        <v>49</v>
      </c>
      <c r="B10" s="82">
        <v>0.68500000000000005</v>
      </c>
      <c r="C10" s="83">
        <v>0.63219999999999998</v>
      </c>
      <c r="D10" s="84">
        <v>0.63600000000000001</v>
      </c>
      <c r="E10" s="20">
        <v>0.70599999999999996</v>
      </c>
      <c r="F10" s="21">
        <v>0.73299999999999998</v>
      </c>
      <c r="G10" s="21">
        <v>0.76200000000000001</v>
      </c>
      <c r="H10" s="21">
        <v>0.92300000000000004</v>
      </c>
      <c r="I10" s="84">
        <v>0.71099999999999997</v>
      </c>
      <c r="J10" s="20">
        <v>0.90500000000000003</v>
      </c>
      <c r="K10" s="21">
        <v>0.91600000000000004</v>
      </c>
      <c r="L10" s="84">
        <v>0.99299999999999999</v>
      </c>
      <c r="M10" s="20">
        <v>1.52</v>
      </c>
      <c r="N10" s="21">
        <v>1.542</v>
      </c>
      <c r="O10" s="21">
        <v>1.5509999999999999</v>
      </c>
      <c r="P10" s="21">
        <v>1.5509999999999999</v>
      </c>
      <c r="Q10" s="21">
        <v>1.5629999999999999</v>
      </c>
      <c r="R10" s="54">
        <v>1.5309999999999999</v>
      </c>
    </row>
    <row r="11" spans="1:19" x14ac:dyDescent="0.3">
      <c r="A11" s="85" t="s">
        <v>51</v>
      </c>
      <c r="B11" s="86">
        <v>0.60089999999999999</v>
      </c>
      <c r="C11" s="87">
        <v>0.74660000000000004</v>
      </c>
      <c r="D11" s="88">
        <v>0.59140000000000004</v>
      </c>
      <c r="E11" s="89">
        <v>0.87160000000000004</v>
      </c>
      <c r="F11" s="90">
        <v>0.68859999999999999</v>
      </c>
      <c r="G11" s="90">
        <v>0.71840000000000004</v>
      </c>
      <c r="H11" s="90">
        <v>0.74819999999999998</v>
      </c>
      <c r="I11" s="88">
        <v>0.71809999999999996</v>
      </c>
      <c r="J11" s="89">
        <v>1.1072</v>
      </c>
      <c r="K11" s="90">
        <v>0.82850000000000001</v>
      </c>
      <c r="L11" s="88">
        <v>0.86919999999999997</v>
      </c>
      <c r="M11" s="89">
        <v>1.4201999999999999</v>
      </c>
      <c r="N11" s="90">
        <v>1.4350000000000001</v>
      </c>
      <c r="O11" s="90">
        <v>1.4570000000000001</v>
      </c>
      <c r="P11" s="90">
        <v>1.3911</v>
      </c>
      <c r="Q11" s="90">
        <v>1.472</v>
      </c>
      <c r="R11" s="91">
        <v>1.4274</v>
      </c>
    </row>
    <row r="12" spans="1:19" x14ac:dyDescent="0.3">
      <c r="A12" s="26" t="s">
        <v>50</v>
      </c>
      <c r="B12" s="92">
        <v>0.93200000000000005</v>
      </c>
      <c r="C12" s="93">
        <v>1.0329999999999999</v>
      </c>
      <c r="D12" s="94">
        <v>1.0349999999999999</v>
      </c>
      <c r="E12" s="27">
        <v>0.996</v>
      </c>
      <c r="F12" s="28">
        <v>0.94599999999999995</v>
      </c>
      <c r="G12" s="28">
        <v>1.0660000000000001</v>
      </c>
      <c r="H12" s="28">
        <v>1.35</v>
      </c>
      <c r="I12" s="94">
        <v>0.95099999999999996</v>
      </c>
      <c r="J12" s="27">
        <v>1.69</v>
      </c>
      <c r="K12" s="28">
        <v>1.1080000000000001</v>
      </c>
      <c r="L12" s="94">
        <v>1.3340000000000001</v>
      </c>
      <c r="M12" s="27">
        <v>2.2240000000000002</v>
      </c>
      <c r="N12" s="28">
        <v>1.982</v>
      </c>
      <c r="O12" s="28">
        <v>2.0390000000000001</v>
      </c>
      <c r="P12" s="28">
        <v>1.972</v>
      </c>
      <c r="Q12" s="28">
        <v>2.0859999999999999</v>
      </c>
      <c r="R12" s="94">
        <v>1.9830000000000001</v>
      </c>
    </row>
    <row r="13" spans="1:19" x14ac:dyDescent="0.3">
      <c r="A13" s="95"/>
      <c r="B13" s="30"/>
      <c r="C13" s="30"/>
      <c r="D13" s="30"/>
      <c r="E13" s="30"/>
      <c r="F13" s="30"/>
      <c r="G13" s="30"/>
      <c r="H13" s="30"/>
      <c r="I13" s="30"/>
      <c r="J13" s="30"/>
      <c r="K13" s="30"/>
      <c r="L13" s="30"/>
      <c r="M13" s="30"/>
      <c r="N13" s="30"/>
      <c r="O13" s="30"/>
      <c r="P13" s="30"/>
      <c r="Q13" s="30"/>
      <c r="R13" s="30"/>
    </row>
    <row r="14" spans="1:19" ht="15.6" x14ac:dyDescent="0.3">
      <c r="A14" s="13"/>
      <c r="B14" s="13"/>
      <c r="C14" s="13"/>
      <c r="H14" s="13"/>
      <c r="J14" s="13"/>
    </row>
    <row r="15" spans="1:19" s="32" customFormat="1" x14ac:dyDescent="0.3">
      <c r="A15" s="31" t="s">
        <v>129</v>
      </c>
      <c r="B15" s="31"/>
      <c r="C15" s="31"/>
      <c r="D15" s="31"/>
      <c r="E15" s="31"/>
      <c r="Q15"/>
      <c r="R15"/>
      <c r="S15" s="4"/>
    </row>
    <row r="16" spans="1:19" s="32" customFormat="1" ht="15" customHeight="1" x14ac:dyDescent="0.3">
      <c r="Q16"/>
      <c r="R16"/>
      <c r="S16" s="4"/>
    </row>
    <row r="17" spans="1:19" ht="66" customHeight="1" x14ac:dyDescent="0.3">
      <c r="A17" s="248" t="s">
        <v>91</v>
      </c>
      <c r="B17" s="248"/>
      <c r="C17" s="248"/>
      <c r="D17" s="248"/>
      <c r="E17" s="248"/>
      <c r="F17" s="248"/>
      <c r="G17" s="248"/>
      <c r="H17" s="248"/>
      <c r="I17" s="248"/>
      <c r="J17" s="248"/>
    </row>
    <row r="18" spans="1:19" ht="26.25" customHeight="1" x14ac:dyDescent="0.3">
      <c r="A18" s="96"/>
      <c r="B18" s="96"/>
      <c r="C18" s="96"/>
      <c r="D18" s="96"/>
      <c r="E18" s="96"/>
      <c r="F18" s="96"/>
      <c r="G18" s="96"/>
      <c r="H18" s="96"/>
      <c r="I18" s="96"/>
      <c r="J18" s="96"/>
    </row>
    <row r="20" spans="1:19" x14ac:dyDescent="0.3">
      <c r="A20" s="1" t="s">
        <v>92</v>
      </c>
    </row>
    <row r="21" spans="1:19" ht="15" thickBot="1" x14ac:dyDescent="0.35">
      <c r="A21" s="1"/>
      <c r="B21" s="252" t="s">
        <v>106</v>
      </c>
      <c r="C21" s="253"/>
      <c r="D21" s="254"/>
      <c r="E21" s="252" t="s">
        <v>110</v>
      </c>
      <c r="F21" s="253"/>
      <c r="G21" s="253"/>
      <c r="H21" s="253"/>
      <c r="I21" s="254"/>
      <c r="J21" s="252" t="s">
        <v>111</v>
      </c>
      <c r="K21" s="253"/>
      <c r="L21" s="254"/>
      <c r="M21" s="255" t="s">
        <v>112</v>
      </c>
      <c r="N21" s="256"/>
      <c r="O21" s="256"/>
      <c r="P21" s="256"/>
      <c r="Q21" s="256"/>
      <c r="R21" s="256"/>
      <c r="S21" s="257"/>
    </row>
    <row r="22" spans="1:19" ht="28.8" x14ac:dyDescent="0.3">
      <c r="A22" s="97"/>
      <c r="B22" s="16" t="s">
        <v>29</v>
      </c>
      <c r="C22" s="17" t="s">
        <v>26</v>
      </c>
      <c r="D22" s="18" t="s">
        <v>28</v>
      </c>
      <c r="E22" s="16" t="s">
        <v>29</v>
      </c>
      <c r="F22" s="17" t="s">
        <v>26</v>
      </c>
      <c r="G22" s="17" t="s">
        <v>28</v>
      </c>
      <c r="H22" s="17" t="s">
        <v>31</v>
      </c>
      <c r="I22" s="18" t="s">
        <v>34</v>
      </c>
      <c r="J22" s="16" t="s">
        <v>26</v>
      </c>
      <c r="K22" s="81" t="s">
        <v>27</v>
      </c>
      <c r="L22" s="18" t="s">
        <v>28</v>
      </c>
      <c r="M22" s="98" t="s">
        <v>29</v>
      </c>
      <c r="N22" s="99" t="s">
        <v>30</v>
      </c>
      <c r="O22" s="99" t="s">
        <v>26</v>
      </c>
      <c r="P22" s="99" t="s">
        <v>27</v>
      </c>
      <c r="Q22" s="99" t="s">
        <v>28</v>
      </c>
      <c r="R22" s="100" t="s">
        <v>34</v>
      </c>
      <c r="S22" s="101" t="s">
        <v>31</v>
      </c>
    </row>
    <row r="23" spans="1:19" s="109" customFormat="1" x14ac:dyDescent="0.3">
      <c r="A23" s="102" t="s">
        <v>113</v>
      </c>
      <c r="B23" s="103">
        <f>B11</f>
        <v>0.60089999999999999</v>
      </c>
      <c r="C23" s="104">
        <f t="shared" ref="C23:R23" si="0">C11</f>
        <v>0.74660000000000004</v>
      </c>
      <c r="D23" s="105">
        <f t="shared" si="0"/>
        <v>0.59140000000000004</v>
      </c>
      <c r="E23" s="106">
        <f t="shared" si="0"/>
        <v>0.87160000000000004</v>
      </c>
      <c r="F23" s="107">
        <f t="shared" si="0"/>
        <v>0.68859999999999999</v>
      </c>
      <c r="G23" s="107">
        <f t="shared" si="0"/>
        <v>0.71840000000000004</v>
      </c>
      <c r="H23" s="107">
        <f t="shared" si="0"/>
        <v>0.74819999999999998</v>
      </c>
      <c r="I23" s="105">
        <f t="shared" si="0"/>
        <v>0.71809999999999996</v>
      </c>
      <c r="J23" s="106">
        <f t="shared" si="0"/>
        <v>1.1072</v>
      </c>
      <c r="K23" s="107">
        <f t="shared" si="0"/>
        <v>0.82850000000000001</v>
      </c>
      <c r="L23" s="105">
        <f t="shared" si="0"/>
        <v>0.86919999999999997</v>
      </c>
      <c r="M23" s="106">
        <f t="shared" si="0"/>
        <v>1.4201999999999999</v>
      </c>
      <c r="N23" s="107">
        <f t="shared" si="0"/>
        <v>1.4350000000000001</v>
      </c>
      <c r="O23" s="107">
        <f t="shared" si="0"/>
        <v>1.4570000000000001</v>
      </c>
      <c r="P23" s="107">
        <f t="shared" si="0"/>
        <v>1.3911</v>
      </c>
      <c r="Q23" s="107">
        <f t="shared" si="0"/>
        <v>1.472</v>
      </c>
      <c r="R23" s="108">
        <f t="shared" si="0"/>
        <v>1.4274</v>
      </c>
      <c r="S23" s="102" t="s">
        <v>114</v>
      </c>
    </row>
    <row r="24" spans="1:19" s="117" customFormat="1" x14ac:dyDescent="0.3">
      <c r="A24" s="110" t="s">
        <v>115</v>
      </c>
      <c r="B24" s="111">
        <v>2.04</v>
      </c>
      <c r="C24" s="112">
        <v>2.04</v>
      </c>
      <c r="D24" s="113">
        <v>2.04</v>
      </c>
      <c r="E24" s="114">
        <v>2.6640000000000001</v>
      </c>
      <c r="F24" s="115">
        <v>2.6640000000000001</v>
      </c>
      <c r="G24" s="115">
        <v>2.6640000000000001</v>
      </c>
      <c r="H24" s="115">
        <v>2.6640000000000001</v>
      </c>
      <c r="I24" s="113">
        <v>2.6640000000000001</v>
      </c>
      <c r="J24" s="114">
        <v>3.331</v>
      </c>
      <c r="K24" s="115">
        <v>3.331</v>
      </c>
      <c r="L24" s="113">
        <v>3.331</v>
      </c>
      <c r="M24" s="114">
        <v>6.3769999999999998</v>
      </c>
      <c r="N24" s="115">
        <v>6.3769999999999998</v>
      </c>
      <c r="O24" s="115">
        <v>6.3769999999999998</v>
      </c>
      <c r="P24" s="115">
        <v>6.3769999999999998</v>
      </c>
      <c r="Q24" s="115">
        <v>6.3769999999999998</v>
      </c>
      <c r="R24" s="116">
        <v>6.3769999999999998</v>
      </c>
      <c r="S24" s="110"/>
    </row>
    <row r="25" spans="1:19" s="124" customFormat="1" x14ac:dyDescent="0.3">
      <c r="A25" s="118" t="s">
        <v>116</v>
      </c>
      <c r="B25" s="119">
        <f>B23/B24</f>
        <v>0.29455882352941176</v>
      </c>
      <c r="C25" s="120">
        <f t="shared" ref="C25:R25" si="1">C23/C24</f>
        <v>0.36598039215686273</v>
      </c>
      <c r="D25" s="121">
        <f t="shared" si="1"/>
        <v>0.28990196078431374</v>
      </c>
      <c r="E25" s="119">
        <f>E23/E24</f>
        <v>0.32717717717717715</v>
      </c>
      <c r="F25" s="120">
        <f t="shared" si="1"/>
        <v>0.25848348348348349</v>
      </c>
      <c r="G25" s="120">
        <f t="shared" si="1"/>
        <v>0.26966966966966965</v>
      </c>
      <c r="H25" s="120">
        <f t="shared" si="1"/>
        <v>0.28085585585585582</v>
      </c>
      <c r="I25" s="121">
        <f t="shared" si="1"/>
        <v>0.26955705705705701</v>
      </c>
      <c r="J25" s="119">
        <f t="shared" si="1"/>
        <v>0.3323926748724107</v>
      </c>
      <c r="K25" s="120">
        <f t="shared" si="1"/>
        <v>0.24872410687481239</v>
      </c>
      <c r="L25" s="121">
        <f t="shared" si="1"/>
        <v>0.26094265986190335</v>
      </c>
      <c r="M25" s="119">
        <f t="shared" si="1"/>
        <v>0.22270660185039987</v>
      </c>
      <c r="N25" s="120">
        <f t="shared" si="1"/>
        <v>0.22502744237102087</v>
      </c>
      <c r="O25" s="120">
        <f t="shared" si="1"/>
        <v>0.22847734044221424</v>
      </c>
      <c r="P25" s="120">
        <f t="shared" si="1"/>
        <v>0.21814332758350322</v>
      </c>
      <c r="Q25" s="120">
        <f t="shared" si="1"/>
        <v>0.2308295436725733</v>
      </c>
      <c r="R25" s="122">
        <f t="shared" si="1"/>
        <v>0.22383565940097225</v>
      </c>
      <c r="S25" s="123"/>
    </row>
    <row r="26" spans="1:19" s="131" customFormat="1" x14ac:dyDescent="0.3">
      <c r="A26" s="125" t="s">
        <v>117</v>
      </c>
      <c r="B26" s="126" t="s">
        <v>114</v>
      </c>
      <c r="C26" s="127" t="s">
        <v>114</v>
      </c>
      <c r="D26" s="128">
        <v>0.37240000000000001</v>
      </c>
      <c r="E26" s="129">
        <v>0.35699999999999998</v>
      </c>
      <c r="F26" s="130">
        <v>0.35870000000000002</v>
      </c>
      <c r="G26" s="130">
        <v>0.3574</v>
      </c>
      <c r="H26" s="130">
        <v>0.36680000000000001</v>
      </c>
      <c r="I26" s="128">
        <v>0.36099999999999999</v>
      </c>
      <c r="J26" s="129" t="s">
        <v>114</v>
      </c>
      <c r="K26" s="130">
        <v>0.34449999999999997</v>
      </c>
      <c r="L26" s="128">
        <v>0.35820000000000002</v>
      </c>
      <c r="M26" s="129">
        <v>0.32219999999999999</v>
      </c>
      <c r="N26" s="130">
        <v>0.32529999999999998</v>
      </c>
      <c r="O26" s="130">
        <v>0.32700000000000001</v>
      </c>
      <c r="P26" s="130">
        <v>0.31690000000000002</v>
      </c>
      <c r="Q26" s="130">
        <v>0.33019999999999999</v>
      </c>
      <c r="R26" s="128">
        <v>0.3241</v>
      </c>
      <c r="S26" s="125">
        <v>0.3261</v>
      </c>
    </row>
    <row r="27" spans="1:19" s="131" customFormat="1" x14ac:dyDescent="0.3">
      <c r="A27" s="132" t="s">
        <v>118</v>
      </c>
      <c r="B27" s="133" t="e">
        <f>B25-B26</f>
        <v>#VALUE!</v>
      </c>
      <c r="C27" s="127" t="e">
        <f>C25-C26</f>
        <v>#VALUE!</v>
      </c>
      <c r="D27" s="134">
        <f t="shared" ref="D27" si="2">D25-D26</f>
        <v>-8.249803921568627E-2</v>
      </c>
      <c r="E27" s="133">
        <f>E25-E26</f>
        <v>-2.9822822822822836E-2</v>
      </c>
      <c r="F27" s="135">
        <f t="shared" ref="F27:I27" si="3">F25-F26</f>
        <v>-0.10021651651651653</v>
      </c>
      <c r="G27" s="135">
        <f t="shared" si="3"/>
        <v>-8.7730330330330342E-2</v>
      </c>
      <c r="H27" s="135">
        <f t="shared" si="3"/>
        <v>-8.5944144144144197E-2</v>
      </c>
      <c r="I27" s="134">
        <f t="shared" si="3"/>
        <v>-9.1442942942942973E-2</v>
      </c>
      <c r="J27" s="133" t="e">
        <f>J25-J26</f>
        <v>#VALUE!</v>
      </c>
      <c r="K27" s="135">
        <f t="shared" ref="K27:R27" si="4">K25-K26</f>
        <v>-9.5775893125187583E-2</v>
      </c>
      <c r="L27" s="134">
        <f t="shared" si="4"/>
        <v>-9.7257340138096671E-2</v>
      </c>
      <c r="M27" s="133">
        <f t="shared" si="4"/>
        <v>-9.9493398149600121E-2</v>
      </c>
      <c r="N27" s="135">
        <f t="shared" si="4"/>
        <v>-0.1002725576289791</v>
      </c>
      <c r="O27" s="135">
        <f t="shared" si="4"/>
        <v>-9.8522659557785774E-2</v>
      </c>
      <c r="P27" s="135">
        <f t="shared" si="4"/>
        <v>-9.8756672416496799E-2</v>
      </c>
      <c r="Q27" s="135">
        <f t="shared" si="4"/>
        <v>-9.9370456327426693E-2</v>
      </c>
      <c r="R27" s="134">
        <f t="shared" si="4"/>
        <v>-0.10026434059902775</v>
      </c>
      <c r="S27" s="132"/>
    </row>
    <row r="28" spans="1:19" s="141" customFormat="1" x14ac:dyDescent="0.3">
      <c r="A28" s="136" t="s">
        <v>119</v>
      </c>
      <c r="B28" s="137" t="e">
        <f>B27/B26</f>
        <v>#VALUE!</v>
      </c>
      <c r="C28" s="138" t="e">
        <f>C27/C26</f>
        <v>#VALUE!</v>
      </c>
      <c r="D28" s="139">
        <f t="shared" ref="D28" si="5">D27/D26</f>
        <v>-0.22153071755017795</v>
      </c>
      <c r="E28" s="137">
        <f>E27/E26</f>
        <v>-8.3537318831436516E-2</v>
      </c>
      <c r="F28" s="140">
        <f t="shared" ref="F28:I28" si="6">F27/F26</f>
        <v>-0.27938811406890585</v>
      </c>
      <c r="G28" s="140">
        <f t="shared" si="6"/>
        <v>-0.24546818782968757</v>
      </c>
      <c r="H28" s="140">
        <f t="shared" si="6"/>
        <v>-0.23430791751402452</v>
      </c>
      <c r="I28" s="139">
        <f t="shared" si="6"/>
        <v>-0.25330455108848471</v>
      </c>
      <c r="J28" s="137" t="e">
        <f>J27/J26</f>
        <v>#VALUE!</v>
      </c>
      <c r="K28" s="140">
        <f t="shared" ref="K28:R28" si="7">K27/K26</f>
        <v>-0.27801420355642259</v>
      </c>
      <c r="L28" s="139">
        <f t="shared" si="7"/>
        <v>-0.27151686247374834</v>
      </c>
      <c r="M28" s="137">
        <f t="shared" si="7"/>
        <v>-0.30879391107883342</v>
      </c>
      <c r="N28" s="140">
        <f t="shared" si="7"/>
        <v>-0.30824641140171877</v>
      </c>
      <c r="O28" s="140">
        <f t="shared" si="7"/>
        <v>-0.30129253687396262</v>
      </c>
      <c r="P28" s="140">
        <f t="shared" si="7"/>
        <v>-0.31163355133006249</v>
      </c>
      <c r="Q28" s="140">
        <f t="shared" si="7"/>
        <v>-0.30094020692739765</v>
      </c>
      <c r="R28" s="139">
        <f t="shared" si="7"/>
        <v>-0.30936235914541116</v>
      </c>
      <c r="S28" s="136"/>
    </row>
    <row r="31" spans="1:19" x14ac:dyDescent="0.3">
      <c r="A31" s="77"/>
    </row>
    <row r="32" spans="1:19" x14ac:dyDescent="0.3">
      <c r="E32" s="142"/>
      <c r="F32" s="142"/>
      <c r="G32" s="143" t="s">
        <v>120</v>
      </c>
      <c r="H32" s="144" t="s">
        <v>121</v>
      </c>
      <c r="Q32" s="4"/>
      <c r="S32"/>
    </row>
    <row r="33" spans="2:19" s="3" customFormat="1" ht="43.8" thickBot="1" x14ac:dyDescent="0.35">
      <c r="B33" s="145" t="s">
        <v>122</v>
      </c>
      <c r="C33" s="145" t="s">
        <v>123</v>
      </c>
      <c r="D33" s="145" t="s">
        <v>124</v>
      </c>
      <c r="E33" s="146" t="s">
        <v>125</v>
      </c>
      <c r="F33" s="146" t="s">
        <v>126</v>
      </c>
      <c r="G33" s="147" t="s">
        <v>127</v>
      </c>
      <c r="Q33" s="148"/>
    </row>
    <row r="34" spans="2:19" x14ac:dyDescent="0.3">
      <c r="B34" s="149">
        <v>0.2</v>
      </c>
      <c r="C34" s="10" t="s">
        <v>29</v>
      </c>
      <c r="D34" s="150">
        <v>0.60089999999999999</v>
      </c>
      <c r="E34" s="151">
        <v>2.0396999999999998</v>
      </c>
      <c r="F34" s="152">
        <f>D34/E34</f>
        <v>0.29460214737461393</v>
      </c>
      <c r="G34" s="153">
        <v>0.29459999999999997</v>
      </c>
      <c r="Q34" s="4"/>
      <c r="S34"/>
    </row>
    <row r="35" spans="2:19" ht="28.8" x14ac:dyDescent="0.3">
      <c r="B35" s="154">
        <v>0.2</v>
      </c>
      <c r="C35" s="11" t="s">
        <v>26</v>
      </c>
      <c r="D35" s="155">
        <v>0.74660000000000004</v>
      </c>
      <c r="E35" s="156">
        <v>2.0396999999999998</v>
      </c>
      <c r="F35" s="157">
        <f t="shared" ref="F35:F50" si="8">D35/E35</f>
        <v>0.36603422071873321</v>
      </c>
      <c r="G35" s="158">
        <v>0.36599999999999999</v>
      </c>
      <c r="Q35" s="4"/>
      <c r="S35"/>
    </row>
    <row r="36" spans="2:19" ht="15" thickBot="1" x14ac:dyDescent="0.35">
      <c r="B36" s="159">
        <v>0.2</v>
      </c>
      <c r="C36" s="160" t="s">
        <v>28</v>
      </c>
      <c r="D36" s="161">
        <v>0.59140000000000004</v>
      </c>
      <c r="E36" s="162">
        <v>2.0396999999999998</v>
      </c>
      <c r="F36" s="163">
        <f t="shared" si="8"/>
        <v>0.28994459969603376</v>
      </c>
      <c r="G36" s="164">
        <v>0.28989999999999999</v>
      </c>
      <c r="Q36" s="4"/>
      <c r="S36"/>
    </row>
    <row r="37" spans="2:19" x14ac:dyDescent="0.3">
      <c r="B37" s="149">
        <v>0.25</v>
      </c>
      <c r="C37" s="10" t="s">
        <v>29</v>
      </c>
      <c r="D37" s="150">
        <v>0.87160000000000004</v>
      </c>
      <c r="E37" s="165">
        <v>2.6640000000000001</v>
      </c>
      <c r="F37" s="152">
        <f>D37/E37</f>
        <v>0.32717717717717715</v>
      </c>
      <c r="G37" s="153">
        <v>0.32719999999999999</v>
      </c>
      <c r="Q37" s="4"/>
      <c r="S37"/>
    </row>
    <row r="38" spans="2:19" ht="28.8" x14ac:dyDescent="0.3">
      <c r="B38" s="154">
        <v>0.25</v>
      </c>
      <c r="C38" s="11" t="s">
        <v>26</v>
      </c>
      <c r="D38" s="155">
        <v>0.68859999999999999</v>
      </c>
      <c r="E38" s="166">
        <v>2.6640000000000001</v>
      </c>
      <c r="F38" s="157">
        <f t="shared" si="8"/>
        <v>0.25848348348348349</v>
      </c>
      <c r="G38" s="158">
        <v>0.25850000000000001</v>
      </c>
      <c r="Q38" s="4"/>
      <c r="S38"/>
    </row>
    <row r="39" spans="2:19" x14ac:dyDescent="0.3">
      <c r="B39" s="154">
        <v>0.25</v>
      </c>
      <c r="C39" s="11" t="s">
        <v>28</v>
      </c>
      <c r="D39" s="155">
        <v>0.71840000000000004</v>
      </c>
      <c r="E39" s="166">
        <v>2.6640000000000001</v>
      </c>
      <c r="F39" s="157">
        <f t="shared" si="8"/>
        <v>0.26966966966966965</v>
      </c>
      <c r="G39" s="158">
        <v>0.2697</v>
      </c>
      <c r="Q39" s="4"/>
      <c r="S39"/>
    </row>
    <row r="40" spans="2:19" x14ac:dyDescent="0.3">
      <c r="B40" s="154">
        <v>0.25</v>
      </c>
      <c r="C40" s="11" t="s">
        <v>31</v>
      </c>
      <c r="D40" s="155">
        <v>0.74819999999999998</v>
      </c>
      <c r="E40" s="166">
        <v>2.6640000000000001</v>
      </c>
      <c r="F40" s="157">
        <f t="shared" si="8"/>
        <v>0.28085585585585582</v>
      </c>
      <c r="G40" s="158">
        <v>0.28089999999999998</v>
      </c>
      <c r="Q40" s="4"/>
      <c r="S40"/>
    </row>
    <row r="41" spans="2:19" ht="15" thickBot="1" x14ac:dyDescent="0.35">
      <c r="B41" s="159">
        <v>0.25</v>
      </c>
      <c r="C41" s="160" t="s">
        <v>34</v>
      </c>
      <c r="D41" s="161">
        <v>0.71809999999999996</v>
      </c>
      <c r="E41" s="167">
        <v>2.6640000000000001</v>
      </c>
      <c r="F41" s="163">
        <f t="shared" si="8"/>
        <v>0.26955705705705701</v>
      </c>
      <c r="G41" s="164">
        <v>0.26960000000000001</v>
      </c>
      <c r="Q41" s="4"/>
      <c r="S41"/>
    </row>
    <row r="42" spans="2:19" ht="28.8" x14ac:dyDescent="0.3">
      <c r="B42" s="149">
        <v>0.3</v>
      </c>
      <c r="C42" s="10" t="s">
        <v>26</v>
      </c>
      <c r="D42" s="150">
        <v>1.1072</v>
      </c>
      <c r="E42" s="165">
        <v>3.331</v>
      </c>
      <c r="F42" s="152">
        <f t="shared" si="8"/>
        <v>0.3323926748724107</v>
      </c>
      <c r="G42" s="153">
        <v>0.33239999999999997</v>
      </c>
      <c r="Q42" s="4"/>
      <c r="S42"/>
    </row>
    <row r="43" spans="2:19" x14ac:dyDescent="0.3">
      <c r="B43" s="154">
        <v>0.3</v>
      </c>
      <c r="C43" s="11" t="s">
        <v>27</v>
      </c>
      <c r="D43" s="155">
        <v>0.82850000000000001</v>
      </c>
      <c r="E43" s="166">
        <v>3.331</v>
      </c>
      <c r="F43" s="157">
        <f t="shared" si="8"/>
        <v>0.24872410687481239</v>
      </c>
      <c r="G43" s="158">
        <v>0.2487</v>
      </c>
      <c r="Q43" s="4"/>
      <c r="S43"/>
    </row>
    <row r="44" spans="2:19" ht="15" thickBot="1" x14ac:dyDescent="0.35">
      <c r="B44" s="159">
        <v>0.3</v>
      </c>
      <c r="C44" s="160" t="s">
        <v>28</v>
      </c>
      <c r="D44" s="161">
        <v>0.86919999999999997</v>
      </c>
      <c r="E44" s="167">
        <v>3.331</v>
      </c>
      <c r="F44" s="163">
        <f t="shared" si="8"/>
        <v>0.26094265986190335</v>
      </c>
      <c r="G44" s="164">
        <v>0.2487</v>
      </c>
      <c r="Q44" s="4"/>
      <c r="S44"/>
    </row>
    <row r="45" spans="2:19" x14ac:dyDescent="0.3">
      <c r="B45" s="149">
        <v>0.5</v>
      </c>
      <c r="C45" s="10" t="s">
        <v>29</v>
      </c>
      <c r="D45" s="150">
        <v>1.4201999999999999</v>
      </c>
      <c r="E45" s="165">
        <v>6.3769999999999998</v>
      </c>
      <c r="F45" s="152">
        <f t="shared" si="8"/>
        <v>0.22270660185039987</v>
      </c>
      <c r="G45" s="153">
        <v>0.22270000000000001</v>
      </c>
      <c r="Q45" s="4"/>
      <c r="S45"/>
    </row>
    <row r="46" spans="2:19" x14ac:dyDescent="0.3">
      <c r="B46" s="154">
        <v>0.5</v>
      </c>
      <c r="C46" s="11" t="s">
        <v>30</v>
      </c>
      <c r="D46" s="155">
        <v>1.4350000000000001</v>
      </c>
      <c r="E46" s="166">
        <v>6.3769999999999998</v>
      </c>
      <c r="F46" s="157">
        <f t="shared" si="8"/>
        <v>0.22502744237102087</v>
      </c>
      <c r="G46" s="158">
        <v>0.22500000000000001</v>
      </c>
      <c r="Q46" s="4"/>
      <c r="S46"/>
    </row>
    <row r="47" spans="2:19" ht="28.8" x14ac:dyDescent="0.3">
      <c r="B47" s="154">
        <v>0.5</v>
      </c>
      <c r="C47" s="11" t="s">
        <v>26</v>
      </c>
      <c r="D47" s="155">
        <v>1.4570000000000001</v>
      </c>
      <c r="E47" s="166">
        <v>6.3769999999999998</v>
      </c>
      <c r="F47" s="157">
        <f t="shared" si="8"/>
        <v>0.22847734044221424</v>
      </c>
      <c r="G47" s="158">
        <v>0.22850000000000001</v>
      </c>
      <c r="Q47" s="4"/>
      <c r="S47"/>
    </row>
    <row r="48" spans="2:19" x14ac:dyDescent="0.3">
      <c r="B48" s="154">
        <v>0.5</v>
      </c>
      <c r="C48" s="11" t="s">
        <v>27</v>
      </c>
      <c r="D48" s="155">
        <v>1.3911</v>
      </c>
      <c r="E48" s="166">
        <v>6.3769999999999998</v>
      </c>
      <c r="F48" s="157">
        <f t="shared" si="8"/>
        <v>0.21814332758350322</v>
      </c>
      <c r="G48" s="158">
        <v>0.21809999999999999</v>
      </c>
      <c r="Q48" s="4"/>
      <c r="S48"/>
    </row>
    <row r="49" spans="2:19" x14ac:dyDescent="0.3">
      <c r="B49" s="154">
        <v>0.5</v>
      </c>
      <c r="C49" s="11" t="s">
        <v>28</v>
      </c>
      <c r="D49" s="155">
        <v>1.472</v>
      </c>
      <c r="E49" s="166">
        <v>6.3769999999999998</v>
      </c>
      <c r="F49" s="157">
        <f t="shared" si="8"/>
        <v>0.2308295436725733</v>
      </c>
      <c r="G49" s="158">
        <v>0.23080000000000001</v>
      </c>
      <c r="Q49" s="4"/>
      <c r="S49"/>
    </row>
    <row r="50" spans="2:19" x14ac:dyDescent="0.3">
      <c r="B50" s="154">
        <v>0.5</v>
      </c>
      <c r="C50" s="11" t="s">
        <v>34</v>
      </c>
      <c r="D50" s="155">
        <v>1.4274</v>
      </c>
      <c r="E50" s="166">
        <v>6.3769999999999998</v>
      </c>
      <c r="F50" s="157">
        <f t="shared" si="8"/>
        <v>0.22383565940097225</v>
      </c>
      <c r="G50" s="158">
        <v>0.2238</v>
      </c>
      <c r="Q50" s="4"/>
      <c r="S50"/>
    </row>
    <row r="51" spans="2:19" x14ac:dyDescent="0.3">
      <c r="B51" s="4"/>
      <c r="C51" s="4"/>
      <c r="D51" s="4"/>
      <c r="E51" s="4"/>
      <c r="F51" s="4"/>
    </row>
    <row r="52" spans="2:19" x14ac:dyDescent="0.3">
      <c r="E52" s="4"/>
      <c r="F52" s="4"/>
    </row>
    <row r="53" spans="2:19" x14ac:dyDescent="0.3">
      <c r="E53" s="4"/>
    </row>
    <row r="54" spans="2:19" x14ac:dyDescent="0.3">
      <c r="E54" s="4"/>
    </row>
    <row r="55" spans="2:19" x14ac:dyDescent="0.3">
      <c r="E55" s="4"/>
    </row>
    <row r="56" spans="2:19" x14ac:dyDescent="0.3">
      <c r="E56" s="4"/>
    </row>
  </sheetData>
  <mergeCells count="9">
    <mergeCell ref="B21:D21"/>
    <mergeCell ref="E21:I21"/>
    <mergeCell ref="J21:L21"/>
    <mergeCell ref="M21:S21"/>
    <mergeCell ref="B8:D8"/>
    <mergeCell ref="E8:I8"/>
    <mergeCell ref="J8:L8"/>
    <mergeCell ref="M8:R8"/>
    <mergeCell ref="A17:J17"/>
  </mergeCells>
  <pageMargins left="0.7" right="0.7" top="0.75" bottom="0.75" header="0.3" footer="0.3"/>
  <pageSetup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D6870-0231-47C6-AF2F-60E8ADFC6148}">
  <sheetPr>
    <pageSetUpPr fitToPage="1"/>
  </sheetPr>
  <dimension ref="A1:U36"/>
  <sheetViews>
    <sheetView topLeftCell="A7" zoomScaleNormal="100" workbookViewId="0">
      <selection activeCell="A17" sqref="A17:T22"/>
    </sheetView>
  </sheetViews>
  <sheetFormatPr defaultRowHeight="14.4" x14ac:dyDescent="0.3"/>
  <cols>
    <col min="1" max="1" width="33.109375" customWidth="1"/>
    <col min="2" max="2" width="19.5546875" customWidth="1"/>
    <col min="3" max="16" width="15.6640625" customWidth="1"/>
    <col min="17" max="17" width="9" customWidth="1"/>
  </cols>
  <sheetData>
    <row r="1" spans="1:20" ht="18" x14ac:dyDescent="0.35">
      <c r="A1" s="12" t="s">
        <v>38</v>
      </c>
      <c r="J1" t="s">
        <v>39</v>
      </c>
    </row>
    <row r="2" spans="1:20" ht="15.6" x14ac:dyDescent="0.3">
      <c r="A2" s="13" t="s">
        <v>80</v>
      </c>
    </row>
    <row r="3" spans="1:20" ht="15.6" x14ac:dyDescent="0.3">
      <c r="A3" s="13" t="s">
        <v>41</v>
      </c>
    </row>
    <row r="4" spans="1:20" ht="15.6" x14ac:dyDescent="0.3">
      <c r="A4" s="13" t="s">
        <v>42</v>
      </c>
      <c r="B4" s="13"/>
      <c r="C4" s="13"/>
      <c r="H4" s="13"/>
      <c r="J4" s="13"/>
    </row>
    <row r="5" spans="1:20" ht="15.6" x14ac:dyDescent="0.3">
      <c r="A5" s="13" t="s">
        <v>81</v>
      </c>
      <c r="B5" s="13"/>
      <c r="C5" s="13"/>
      <c r="H5" s="13"/>
      <c r="J5" s="13"/>
    </row>
    <row r="6" spans="1:20" ht="15.6" x14ac:dyDescent="0.3">
      <c r="A6" s="13"/>
      <c r="B6" s="13"/>
      <c r="C6" s="13"/>
      <c r="H6" s="13"/>
      <c r="J6" s="13"/>
    </row>
    <row r="7" spans="1:20" ht="34.950000000000003" customHeight="1" thickBot="1" x14ac:dyDescent="0.35">
      <c r="A7" s="1"/>
      <c r="B7" s="14" t="s">
        <v>43</v>
      </c>
      <c r="C7" s="252" t="s">
        <v>44</v>
      </c>
      <c r="D7" s="253"/>
      <c r="E7" s="253"/>
      <c r="F7" s="253"/>
      <c r="G7" s="254"/>
      <c r="H7" s="252" t="s">
        <v>45</v>
      </c>
      <c r="I7" s="254"/>
      <c r="J7" s="252" t="s">
        <v>46</v>
      </c>
      <c r="K7" s="253"/>
      <c r="L7" s="253"/>
      <c r="M7" s="253"/>
      <c r="N7" s="253"/>
      <c r="O7" s="253"/>
      <c r="P7" s="254"/>
    </row>
    <row r="8" spans="1:20" ht="28.8" x14ac:dyDescent="0.3">
      <c r="A8" s="15" t="s">
        <v>47</v>
      </c>
      <c r="B8" s="16" t="s">
        <v>28</v>
      </c>
      <c r="C8" s="16" t="s">
        <v>29</v>
      </c>
      <c r="D8" s="17" t="s">
        <v>26</v>
      </c>
      <c r="E8" s="17" t="s">
        <v>28</v>
      </c>
      <c r="F8" s="17" t="s">
        <v>31</v>
      </c>
      <c r="G8" s="18" t="s">
        <v>34</v>
      </c>
      <c r="H8" s="16" t="s">
        <v>27</v>
      </c>
      <c r="I8" s="18" t="s">
        <v>28</v>
      </c>
      <c r="J8" s="16" t="s">
        <v>29</v>
      </c>
      <c r="K8" s="17" t="s">
        <v>30</v>
      </c>
      <c r="L8" s="17" t="s">
        <v>26</v>
      </c>
      <c r="M8" s="17" t="s">
        <v>27</v>
      </c>
      <c r="N8" s="17" t="s">
        <v>28</v>
      </c>
      <c r="O8" s="17" t="s">
        <v>31</v>
      </c>
      <c r="P8" s="18" t="s">
        <v>34</v>
      </c>
    </row>
    <row r="9" spans="1:20" ht="30" customHeight="1" x14ac:dyDescent="0.3">
      <c r="A9" s="19" t="s">
        <v>49</v>
      </c>
      <c r="B9" s="20">
        <v>0.45500000000000002</v>
      </c>
      <c r="C9" s="20">
        <v>0.40500000000000003</v>
      </c>
      <c r="D9" s="21">
        <v>0.40699999999999997</v>
      </c>
      <c r="E9" s="21">
        <v>0.42549999999999999</v>
      </c>
      <c r="F9" s="21">
        <v>0.52500000000000002</v>
      </c>
      <c r="G9" s="22">
        <v>0.39500000000000002</v>
      </c>
      <c r="H9" s="20">
        <v>0.38400000000000001</v>
      </c>
      <c r="I9" s="22">
        <v>0.47499999999999998</v>
      </c>
      <c r="J9" s="20">
        <v>0.35499999999999998</v>
      </c>
      <c r="K9" s="21">
        <v>0.35799999999999998</v>
      </c>
      <c r="L9" s="21">
        <v>0.35299999999999998</v>
      </c>
      <c r="M9" s="21">
        <v>0.35299999999999998</v>
      </c>
      <c r="N9" s="21">
        <v>0.35699999999999998</v>
      </c>
      <c r="O9" s="21">
        <v>0.35499999999999998</v>
      </c>
      <c r="P9" s="54">
        <v>0.34899999999999998</v>
      </c>
    </row>
    <row r="10" spans="1:20" ht="30" customHeight="1" x14ac:dyDescent="0.3">
      <c r="A10" s="19" t="s">
        <v>50</v>
      </c>
      <c r="B10" s="23">
        <v>0.47299999999999998</v>
      </c>
      <c r="C10" s="23">
        <v>0.51200000000000001</v>
      </c>
      <c r="D10" s="24">
        <v>0.443</v>
      </c>
      <c r="E10" s="24">
        <v>0.45200000000000001</v>
      </c>
      <c r="F10" s="24">
        <v>0.53500000000000003</v>
      </c>
      <c r="G10" s="25">
        <v>0.45300000000000001</v>
      </c>
      <c r="H10" s="23">
        <v>0.41699999999999998</v>
      </c>
      <c r="I10" s="25">
        <v>0.49</v>
      </c>
      <c r="J10" s="23">
        <v>0.44400000000000001</v>
      </c>
      <c r="K10" s="24">
        <v>0.39300000000000002</v>
      </c>
      <c r="L10" s="24">
        <v>0.4</v>
      </c>
      <c r="M10" s="24">
        <v>0.39500000000000002</v>
      </c>
      <c r="N10" s="24">
        <v>0.40799999999999997</v>
      </c>
      <c r="O10" s="24">
        <v>0.39700000000000002</v>
      </c>
      <c r="P10" s="25">
        <v>0.39700000000000002</v>
      </c>
    </row>
    <row r="11" spans="1:20" ht="30" customHeight="1" x14ac:dyDescent="0.3">
      <c r="A11" s="55" t="s">
        <v>51</v>
      </c>
      <c r="B11" s="56">
        <v>0.37240000000000001</v>
      </c>
      <c r="C11" s="56">
        <v>0.35699999999999998</v>
      </c>
      <c r="D11" s="57">
        <v>0.35870000000000002</v>
      </c>
      <c r="E11" s="57">
        <v>0.3574</v>
      </c>
      <c r="F11" s="57">
        <v>0.36680000000000001</v>
      </c>
      <c r="G11" s="58">
        <v>0.36099999999999999</v>
      </c>
      <c r="H11" s="56">
        <v>0.34449999999999997</v>
      </c>
      <c r="I11" s="58">
        <v>0.35820000000000002</v>
      </c>
      <c r="J11" s="56">
        <v>0.32219999999999999</v>
      </c>
      <c r="K11" s="57">
        <v>0.32529999999999998</v>
      </c>
      <c r="L11" s="57">
        <v>0.32700000000000001</v>
      </c>
      <c r="M11" s="57">
        <v>0.31690000000000002</v>
      </c>
      <c r="N11" s="57">
        <v>0.33019999999999999</v>
      </c>
      <c r="O11" s="57">
        <v>0.3261</v>
      </c>
      <c r="P11" s="58">
        <v>0.3241</v>
      </c>
    </row>
    <row r="12" spans="1:20" s="4" customFormat="1" ht="24" customHeight="1" x14ac:dyDescent="0.3">
      <c r="B12" s="30"/>
      <c r="C12" s="30"/>
      <c r="D12" s="30"/>
      <c r="E12" s="30"/>
      <c r="F12" s="30"/>
      <c r="G12" s="30"/>
      <c r="H12" s="30"/>
      <c r="I12" s="30"/>
      <c r="J12" s="30"/>
      <c r="K12" s="30"/>
      <c r="L12" s="30"/>
      <c r="M12" s="30"/>
      <c r="N12" s="30"/>
      <c r="O12" s="30"/>
      <c r="P12" s="30"/>
    </row>
    <row r="13" spans="1:20" s="32" customFormat="1" x14ac:dyDescent="0.3">
      <c r="A13" s="31" t="s">
        <v>82</v>
      </c>
      <c r="Q13"/>
      <c r="R13"/>
      <c r="S13"/>
      <c r="T13"/>
    </row>
    <row r="14" spans="1:20" s="32" customFormat="1" x14ac:dyDescent="0.3">
      <c r="Q14"/>
      <c r="R14"/>
      <c r="S14"/>
      <c r="T14"/>
    </row>
    <row r="15" spans="1:20" s="32" customFormat="1" x14ac:dyDescent="0.3">
      <c r="Q15"/>
      <c r="R15"/>
      <c r="S15"/>
      <c r="T15"/>
    </row>
    <row r="16" spans="1:20" s="32" customFormat="1" x14ac:dyDescent="0.3">
      <c r="Q16"/>
      <c r="R16"/>
      <c r="S16"/>
      <c r="T16"/>
    </row>
    <row r="17" spans="1:21" s="32" customFormat="1" ht="29.4" thickBot="1" x14ac:dyDescent="0.35">
      <c r="A17" s="33" t="s">
        <v>37</v>
      </c>
      <c r="B17" s="14" t="s">
        <v>83</v>
      </c>
      <c r="C17" s="252" t="s">
        <v>84</v>
      </c>
      <c r="D17" s="253"/>
      <c r="E17" s="253"/>
      <c r="F17" s="253"/>
      <c r="G17" s="254"/>
      <c r="H17" s="252" t="s">
        <v>85</v>
      </c>
      <c r="I17" s="254"/>
      <c r="J17" s="252" t="s">
        <v>86</v>
      </c>
      <c r="K17" s="253"/>
      <c r="L17" s="253"/>
      <c r="M17" s="253"/>
      <c r="N17" s="253"/>
      <c r="O17" s="253"/>
      <c r="P17" s="254"/>
      <c r="Q17" s="59">
        <v>0.2</v>
      </c>
      <c r="R17" s="60">
        <v>0.25</v>
      </c>
      <c r="S17" s="60">
        <v>0.3</v>
      </c>
      <c r="T17" s="60">
        <v>0.5</v>
      </c>
    </row>
    <row r="18" spans="1:21" s="32" customFormat="1" ht="28.8" x14ac:dyDescent="0.3">
      <c r="A18" s="61" t="s">
        <v>87</v>
      </c>
      <c r="B18" s="16" t="s">
        <v>28</v>
      </c>
      <c r="C18" s="16" t="s">
        <v>29</v>
      </c>
      <c r="D18" s="17" t="s">
        <v>26</v>
      </c>
      <c r="E18" s="17" t="s">
        <v>28</v>
      </c>
      <c r="F18" s="17" t="s">
        <v>31</v>
      </c>
      <c r="G18" s="18" t="s">
        <v>34</v>
      </c>
      <c r="H18" s="16" t="s">
        <v>27</v>
      </c>
      <c r="I18" s="18" t="s">
        <v>28</v>
      </c>
      <c r="J18" s="16" t="s">
        <v>29</v>
      </c>
      <c r="K18" s="17" t="s">
        <v>30</v>
      </c>
      <c r="L18" s="17" t="s">
        <v>26</v>
      </c>
      <c r="M18" s="17" t="s">
        <v>27</v>
      </c>
      <c r="N18" s="17" t="s">
        <v>28</v>
      </c>
      <c r="O18" s="17" t="s">
        <v>31</v>
      </c>
      <c r="P18" s="18" t="s">
        <v>34</v>
      </c>
      <c r="Q18"/>
      <c r="R18"/>
      <c r="S18"/>
      <c r="T18"/>
    </row>
    <row r="19" spans="1:21" s="32" customFormat="1" x14ac:dyDescent="0.3">
      <c r="A19" s="62" t="s">
        <v>88</v>
      </c>
      <c r="B19" s="63">
        <v>58</v>
      </c>
      <c r="C19" s="63">
        <f>61+1700</f>
        <v>1761</v>
      </c>
      <c r="D19" s="64">
        <f>28+66</f>
        <v>94</v>
      </c>
      <c r="E19" s="64">
        <f>260+248</f>
        <v>508</v>
      </c>
      <c r="F19" s="64">
        <v>13</v>
      </c>
      <c r="G19" s="65">
        <v>145</v>
      </c>
      <c r="H19" s="63">
        <v>1300</v>
      </c>
      <c r="I19" s="65">
        <v>2</v>
      </c>
      <c r="J19" s="63">
        <v>1500</v>
      </c>
      <c r="K19" s="64">
        <v>900</v>
      </c>
      <c r="L19" s="64">
        <v>656</v>
      </c>
      <c r="M19" s="64">
        <v>1250</v>
      </c>
      <c r="N19" s="64">
        <f>183+588</f>
        <v>771</v>
      </c>
      <c r="O19" s="64">
        <v>2000</v>
      </c>
      <c r="P19" s="65">
        <v>800</v>
      </c>
      <c r="Q19" s="66">
        <f>SUM(B19)</f>
        <v>58</v>
      </c>
      <c r="R19" s="66">
        <f>SUM(C19:G19)</f>
        <v>2521</v>
      </c>
      <c r="S19" s="66">
        <f>SUM(H19:I19)</f>
        <v>1302</v>
      </c>
      <c r="T19" s="66">
        <f>SUM(J19:P19)</f>
        <v>7877</v>
      </c>
      <c r="U19" s="32" t="s">
        <v>89</v>
      </c>
    </row>
    <row r="20" spans="1:21" s="32" customFormat="1" x14ac:dyDescent="0.3">
      <c r="A20" s="19" t="s">
        <v>49</v>
      </c>
      <c r="B20" s="20"/>
      <c r="C20" s="20"/>
      <c r="D20" s="21"/>
      <c r="E20" s="21"/>
      <c r="F20" s="21"/>
      <c r="G20" s="22"/>
      <c r="H20" s="20"/>
      <c r="I20" s="22"/>
      <c r="J20" s="20"/>
      <c r="K20" s="21"/>
      <c r="L20" s="21"/>
      <c r="M20" s="21"/>
      <c r="N20" s="21"/>
      <c r="O20" s="21"/>
      <c r="P20" s="54"/>
      <c r="Q20"/>
      <c r="R20"/>
      <c r="S20"/>
      <c r="T20"/>
    </row>
    <row r="21" spans="1:21" s="32" customFormat="1" x14ac:dyDescent="0.3">
      <c r="A21" s="19" t="s">
        <v>50</v>
      </c>
      <c r="B21" s="23"/>
      <c r="C21" s="23"/>
      <c r="D21" s="24"/>
      <c r="E21" s="24"/>
      <c r="F21" s="24"/>
      <c r="G21" s="25"/>
      <c r="H21" s="23"/>
      <c r="I21" s="25"/>
      <c r="J21" s="23"/>
      <c r="K21" s="24"/>
      <c r="L21" s="24"/>
      <c r="M21" s="24"/>
      <c r="N21" s="24"/>
      <c r="O21" s="24"/>
      <c r="P21" s="25"/>
      <c r="Q21"/>
      <c r="R21"/>
      <c r="S21"/>
      <c r="T21"/>
    </row>
    <row r="22" spans="1:21" s="32" customFormat="1" x14ac:dyDescent="0.3">
      <c r="A22" s="26" t="s">
        <v>51</v>
      </c>
      <c r="B22" s="27"/>
      <c r="C22" s="27"/>
      <c r="D22" s="28"/>
      <c r="E22" s="28"/>
      <c r="F22" s="28"/>
      <c r="G22" s="29"/>
      <c r="H22" s="27"/>
      <c r="I22" s="29"/>
      <c r="J22" s="27"/>
      <c r="K22" s="28"/>
      <c r="L22" s="28"/>
      <c r="M22" s="28"/>
      <c r="N22" s="28"/>
      <c r="O22" s="28"/>
      <c r="P22" s="29"/>
      <c r="Q22"/>
      <c r="R22"/>
      <c r="S22"/>
      <c r="T22"/>
    </row>
    <row r="23" spans="1:21" s="32" customFormat="1" x14ac:dyDescent="0.3">
      <c r="Q23"/>
      <c r="R23"/>
      <c r="S23"/>
      <c r="T23"/>
    </row>
    <row r="24" spans="1:21" s="32" customFormat="1" x14ac:dyDescent="0.3">
      <c r="A24" s="67" t="s">
        <v>90</v>
      </c>
      <c r="Q24"/>
      <c r="R24"/>
      <c r="S24"/>
      <c r="T24"/>
    </row>
    <row r="25" spans="1:21" s="32" customFormat="1" x14ac:dyDescent="0.3">
      <c r="Q25"/>
      <c r="R25"/>
      <c r="S25"/>
      <c r="T25"/>
    </row>
    <row r="26" spans="1:21" ht="74.25" customHeight="1" x14ac:dyDescent="0.3">
      <c r="A26" s="248" t="s">
        <v>91</v>
      </c>
      <c r="B26" s="248"/>
      <c r="C26" s="248"/>
      <c r="D26" s="248"/>
      <c r="E26" s="248"/>
      <c r="F26" s="248"/>
      <c r="G26" s="248"/>
      <c r="H26" s="248"/>
    </row>
    <row r="29" spans="1:21" x14ac:dyDescent="0.3">
      <c r="A29" s="1" t="s">
        <v>92</v>
      </c>
    </row>
    <row r="30" spans="1:21" ht="34.950000000000003" customHeight="1" thickBot="1" x14ac:dyDescent="0.35">
      <c r="A30" s="68" t="s">
        <v>93</v>
      </c>
      <c r="B30" s="14" t="s">
        <v>43</v>
      </c>
      <c r="C30" s="252" t="s">
        <v>44</v>
      </c>
      <c r="D30" s="253"/>
      <c r="E30" s="253"/>
      <c r="F30" s="253"/>
      <c r="G30" s="254"/>
      <c r="H30" s="252" t="s">
        <v>45</v>
      </c>
      <c r="I30" s="254"/>
      <c r="J30" s="252" t="s">
        <v>46</v>
      </c>
      <c r="K30" s="253"/>
      <c r="L30" s="253"/>
      <c r="M30" s="253"/>
      <c r="N30" s="253"/>
      <c r="O30" s="253"/>
      <c r="P30" s="254"/>
    </row>
    <row r="31" spans="1:21" ht="28.8" x14ac:dyDescent="0.3">
      <c r="A31" s="69"/>
      <c r="B31" s="16" t="s">
        <v>28</v>
      </c>
      <c r="C31" s="16" t="s">
        <v>29</v>
      </c>
      <c r="D31" s="17" t="s">
        <v>26</v>
      </c>
      <c r="E31" s="17" t="s">
        <v>28</v>
      </c>
      <c r="F31" s="17" t="s">
        <v>94</v>
      </c>
      <c r="G31" s="18" t="s">
        <v>34</v>
      </c>
      <c r="H31" s="16" t="s">
        <v>27</v>
      </c>
      <c r="I31" s="18" t="s">
        <v>28</v>
      </c>
      <c r="J31" s="16" t="s">
        <v>29</v>
      </c>
      <c r="K31" s="17" t="s">
        <v>30</v>
      </c>
      <c r="L31" s="17" t="s">
        <v>26</v>
      </c>
      <c r="M31" s="17" t="s">
        <v>27</v>
      </c>
      <c r="N31" s="17" t="s">
        <v>28</v>
      </c>
      <c r="O31" s="17" t="s">
        <v>31</v>
      </c>
      <c r="P31" s="18" t="s">
        <v>34</v>
      </c>
    </row>
    <row r="32" spans="1:21" x14ac:dyDescent="0.3">
      <c r="A32" s="70" t="s">
        <v>95</v>
      </c>
      <c r="B32" s="20">
        <v>0.3085</v>
      </c>
      <c r="C32" s="20">
        <v>0.28939999999999999</v>
      </c>
      <c r="D32" s="21">
        <v>0.2908</v>
      </c>
      <c r="E32" s="21">
        <v>0.3049</v>
      </c>
      <c r="F32" s="21" t="s">
        <v>96</v>
      </c>
      <c r="G32" s="22">
        <v>0.28820000000000001</v>
      </c>
      <c r="H32" s="20">
        <v>0.27300000000000002</v>
      </c>
      <c r="I32" s="22">
        <v>0.29980000000000001</v>
      </c>
      <c r="J32" s="20">
        <v>0.25569999999999998</v>
      </c>
      <c r="K32" s="21">
        <v>0.25769999999999998</v>
      </c>
      <c r="L32" s="21">
        <v>0.2586</v>
      </c>
      <c r="M32" s="21">
        <v>0.25040000000000001</v>
      </c>
      <c r="N32" s="21">
        <v>0.26319999999999999</v>
      </c>
      <c r="O32" s="21">
        <v>0.25900000000000001</v>
      </c>
      <c r="P32" s="54">
        <v>0.25509999999999999</v>
      </c>
    </row>
    <row r="33" spans="1:16" x14ac:dyDescent="0.3">
      <c r="A33" s="71" t="s">
        <v>97</v>
      </c>
      <c r="B33" s="23">
        <f>B11-B32</f>
        <v>6.3900000000000012E-2</v>
      </c>
      <c r="C33" s="23">
        <f t="shared" ref="C33:P33" si="0">C11-C32</f>
        <v>6.7599999999999993E-2</v>
      </c>
      <c r="D33" s="24">
        <f t="shared" si="0"/>
        <v>6.7900000000000016E-2</v>
      </c>
      <c r="E33" s="24">
        <f t="shared" si="0"/>
        <v>5.2499999999999991E-2</v>
      </c>
      <c r="F33" s="24" t="s">
        <v>96</v>
      </c>
      <c r="G33" s="25">
        <f t="shared" si="0"/>
        <v>7.2799999999999976E-2</v>
      </c>
      <c r="H33" s="23">
        <f t="shared" si="0"/>
        <v>7.1499999999999952E-2</v>
      </c>
      <c r="I33" s="25">
        <f t="shared" si="0"/>
        <v>5.8400000000000007E-2</v>
      </c>
      <c r="J33" s="23">
        <f t="shared" si="0"/>
        <v>6.6500000000000004E-2</v>
      </c>
      <c r="K33" s="24">
        <f t="shared" si="0"/>
        <v>6.7599999999999993E-2</v>
      </c>
      <c r="L33" s="24">
        <f t="shared" si="0"/>
        <v>6.8400000000000016E-2</v>
      </c>
      <c r="M33" s="24">
        <f t="shared" si="0"/>
        <v>6.6500000000000004E-2</v>
      </c>
      <c r="N33" s="24">
        <f t="shared" si="0"/>
        <v>6.7000000000000004E-2</v>
      </c>
      <c r="O33" s="24">
        <f t="shared" si="0"/>
        <v>6.7099999999999993E-2</v>
      </c>
      <c r="P33" s="25">
        <f t="shared" si="0"/>
        <v>6.9000000000000006E-2</v>
      </c>
    </row>
    <row r="34" spans="1:16" x14ac:dyDescent="0.3">
      <c r="A34" s="72" t="s">
        <v>98</v>
      </c>
      <c r="B34" s="73">
        <f>B33/B32</f>
        <v>0.20713128038897896</v>
      </c>
      <c r="C34" s="74">
        <f t="shared" ref="C34:P34" si="1">C33/C32</f>
        <v>0.23358673116793363</v>
      </c>
      <c r="D34" s="75">
        <f t="shared" si="1"/>
        <v>0.2334938101788171</v>
      </c>
      <c r="E34" s="75">
        <f t="shared" si="1"/>
        <v>0.1721876024926205</v>
      </c>
      <c r="F34" s="75" t="s">
        <v>96</v>
      </c>
      <c r="G34" s="76">
        <f t="shared" si="1"/>
        <v>0.25260235947258841</v>
      </c>
      <c r="H34" s="74">
        <f t="shared" si="1"/>
        <v>0.2619047619047617</v>
      </c>
      <c r="I34" s="76">
        <f t="shared" si="1"/>
        <v>0.19479653102068048</v>
      </c>
      <c r="J34" s="74">
        <f t="shared" si="1"/>
        <v>0.26007039499413376</v>
      </c>
      <c r="K34" s="75">
        <f t="shared" si="1"/>
        <v>0.2623205277454404</v>
      </c>
      <c r="L34" s="75">
        <f t="shared" si="1"/>
        <v>0.2645011600928075</v>
      </c>
      <c r="M34" s="75">
        <f t="shared" si="1"/>
        <v>0.26557507987220447</v>
      </c>
      <c r="N34" s="75">
        <f t="shared" si="1"/>
        <v>0.25455927051671734</v>
      </c>
      <c r="O34" s="75">
        <f t="shared" si="1"/>
        <v>0.25907335907335904</v>
      </c>
      <c r="P34" s="76">
        <f t="shared" si="1"/>
        <v>0.27048216385731089</v>
      </c>
    </row>
    <row r="36" spans="1:16" x14ac:dyDescent="0.3">
      <c r="A36" s="77" t="s">
        <v>99</v>
      </c>
    </row>
  </sheetData>
  <mergeCells count="10">
    <mergeCell ref="A26:H26"/>
    <mergeCell ref="C30:G30"/>
    <mergeCell ref="H30:I30"/>
    <mergeCell ref="J30:P30"/>
    <mergeCell ref="C7:G7"/>
    <mergeCell ref="H7:I7"/>
    <mergeCell ref="J7:P7"/>
    <mergeCell ref="C17:G17"/>
    <mergeCell ref="H17:I17"/>
    <mergeCell ref="J17:P17"/>
  </mergeCells>
  <conditionalFormatting sqref="B9:B11">
    <cfRule type="cellIs" dxfId="29" priority="15" operator="equal">
      <formula>$B$12</formula>
    </cfRule>
  </conditionalFormatting>
  <conditionalFormatting sqref="C9:C11">
    <cfRule type="cellIs" dxfId="28" priority="14" operator="equal">
      <formula>$C$12</formula>
    </cfRule>
  </conditionalFormatting>
  <conditionalFormatting sqref="D9:D11">
    <cfRule type="cellIs" dxfId="27" priority="13" operator="equal">
      <formula>$D$12</formula>
    </cfRule>
  </conditionalFormatting>
  <conditionalFormatting sqref="E9:E11">
    <cfRule type="cellIs" dxfId="26" priority="11" operator="equal">
      <formula>$E$12</formula>
    </cfRule>
  </conditionalFormatting>
  <conditionalFormatting sqref="F9:F11">
    <cfRule type="cellIs" dxfId="25" priority="12" operator="equal">
      <formula>$F$12</formula>
    </cfRule>
  </conditionalFormatting>
  <conditionalFormatting sqref="G9:G11">
    <cfRule type="cellIs" dxfId="24" priority="10" operator="equal">
      <formula>$G$12</formula>
    </cfRule>
  </conditionalFormatting>
  <conditionalFormatting sqref="H9:H11">
    <cfRule type="cellIs" dxfId="23" priority="9" operator="equal">
      <formula>$H$12</formula>
    </cfRule>
  </conditionalFormatting>
  <conditionalFormatting sqref="I9:I11">
    <cfRule type="cellIs" dxfId="22" priority="8" operator="equal">
      <formula>$I$12</formula>
    </cfRule>
  </conditionalFormatting>
  <conditionalFormatting sqref="J9:J11">
    <cfRule type="cellIs" dxfId="21" priority="7" operator="equal">
      <formula>$J$12</formula>
    </cfRule>
  </conditionalFormatting>
  <conditionalFormatting sqref="K9:K11">
    <cfRule type="cellIs" dxfId="20" priority="6" operator="equal">
      <formula>$K$12</formula>
    </cfRule>
  </conditionalFormatting>
  <conditionalFormatting sqref="L9:L11">
    <cfRule type="cellIs" dxfId="19" priority="5" operator="equal">
      <formula>$L$12</formula>
    </cfRule>
  </conditionalFormatting>
  <conditionalFormatting sqref="M9:M11">
    <cfRule type="cellIs" dxfId="18" priority="4" operator="equal">
      <formula>$M$12</formula>
    </cfRule>
  </conditionalFormatting>
  <conditionalFormatting sqref="N9:N11">
    <cfRule type="cellIs" dxfId="17" priority="3" operator="equal">
      <formula>$N$12</formula>
    </cfRule>
  </conditionalFormatting>
  <conditionalFormatting sqref="O9:O11">
    <cfRule type="cellIs" dxfId="16" priority="2" operator="equal">
      <formula>$O$12</formula>
    </cfRule>
  </conditionalFormatting>
  <conditionalFormatting sqref="P9:P11">
    <cfRule type="cellIs" dxfId="15" priority="1" operator="equal">
      <formula>$P$12</formula>
    </cfRule>
  </conditionalFormatting>
  <pageMargins left="0.7" right="0.7" top="0.75" bottom="0.75" header="0.3" footer="0.3"/>
  <pageSetup scale="3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16126-2843-44DD-8768-2BE15BEA527C}">
  <sheetPr>
    <pageSetUpPr fitToPage="1"/>
  </sheetPr>
  <dimension ref="A1:Q36"/>
  <sheetViews>
    <sheetView topLeftCell="A25" workbookViewId="0">
      <selection activeCell="C29" sqref="C29"/>
    </sheetView>
  </sheetViews>
  <sheetFormatPr defaultRowHeight="14.4" x14ac:dyDescent="0.3"/>
  <cols>
    <col min="1" max="1" width="33.109375" customWidth="1"/>
    <col min="2" max="2" width="19.5546875" customWidth="1"/>
    <col min="3" max="16" width="15.6640625" customWidth="1"/>
    <col min="17" max="17" width="13.44140625" customWidth="1"/>
  </cols>
  <sheetData>
    <row r="1" spans="1:16" ht="18" x14ac:dyDescent="0.35">
      <c r="A1" s="12" t="s">
        <v>38</v>
      </c>
      <c r="J1" t="s">
        <v>39</v>
      </c>
    </row>
    <row r="2" spans="1:16" ht="15.6" x14ac:dyDescent="0.3">
      <c r="A2" s="13" t="s">
        <v>40</v>
      </c>
    </row>
    <row r="3" spans="1:16" ht="15.6" x14ac:dyDescent="0.3">
      <c r="A3" s="13" t="s">
        <v>41</v>
      </c>
    </row>
    <row r="4" spans="1:16" ht="15.6" x14ac:dyDescent="0.3">
      <c r="A4" s="13" t="s">
        <v>42</v>
      </c>
      <c r="B4" s="13"/>
      <c r="C4" s="13"/>
      <c r="H4" s="13"/>
      <c r="J4" s="13"/>
    </row>
    <row r="5" spans="1:16" ht="15.6" x14ac:dyDescent="0.3">
      <c r="A5" s="13"/>
      <c r="B5" s="13"/>
      <c r="C5" s="13"/>
      <c r="H5" s="13"/>
      <c r="J5" s="13"/>
    </row>
    <row r="6" spans="1:16" ht="34.950000000000003" customHeight="1" thickBot="1" x14ac:dyDescent="0.35">
      <c r="A6" s="1"/>
      <c r="B6" s="14" t="s">
        <v>43</v>
      </c>
      <c r="C6" s="252" t="s">
        <v>44</v>
      </c>
      <c r="D6" s="253"/>
      <c r="E6" s="253"/>
      <c r="F6" s="253"/>
      <c r="G6" s="254"/>
      <c r="H6" s="252" t="s">
        <v>45</v>
      </c>
      <c r="I6" s="254"/>
      <c r="J6" s="252" t="s">
        <v>46</v>
      </c>
      <c r="K6" s="253"/>
      <c r="L6" s="253"/>
      <c r="M6" s="253"/>
      <c r="N6" s="253"/>
      <c r="O6" s="253"/>
      <c r="P6" s="254"/>
    </row>
    <row r="7" spans="1:16" ht="28.8" x14ac:dyDescent="0.3">
      <c r="A7" s="15" t="s">
        <v>47</v>
      </c>
      <c r="B7" s="16" t="s">
        <v>28</v>
      </c>
      <c r="C7" s="16" t="s">
        <v>29</v>
      </c>
      <c r="D7" s="17" t="s">
        <v>26</v>
      </c>
      <c r="E7" s="17" t="s">
        <v>28</v>
      </c>
      <c r="F7" s="17" t="s">
        <v>31</v>
      </c>
      <c r="G7" s="18" t="s">
        <v>34</v>
      </c>
      <c r="H7" s="16" t="s">
        <v>48</v>
      </c>
      <c r="I7" s="18" t="s">
        <v>28</v>
      </c>
      <c r="J7" s="16" t="s">
        <v>29</v>
      </c>
      <c r="K7" s="17" t="s">
        <v>30</v>
      </c>
      <c r="L7" s="17" t="s">
        <v>26</v>
      </c>
      <c r="M7" s="17" t="s">
        <v>27</v>
      </c>
      <c r="N7" s="17" t="s">
        <v>28</v>
      </c>
      <c r="O7" s="17" t="s">
        <v>31</v>
      </c>
      <c r="P7" s="18" t="s">
        <v>34</v>
      </c>
    </row>
    <row r="8" spans="1:16" ht="30" customHeight="1" x14ac:dyDescent="0.3">
      <c r="A8" s="19" t="s">
        <v>49</v>
      </c>
      <c r="B8" s="20">
        <v>0.45500000000000002</v>
      </c>
      <c r="C8" s="20">
        <v>0.40500000000000003</v>
      </c>
      <c r="D8" s="21">
        <v>0.40699999999999997</v>
      </c>
      <c r="E8" s="21">
        <v>0.42549999999999999</v>
      </c>
      <c r="F8" s="21">
        <v>0.52500000000000002</v>
      </c>
      <c r="G8" s="22">
        <v>0.39500000000000002</v>
      </c>
      <c r="H8" s="20">
        <v>0.38400000000000001</v>
      </c>
      <c r="I8" s="22">
        <v>0.47499999999999998</v>
      </c>
      <c r="J8" s="20">
        <v>0.35499999999999998</v>
      </c>
      <c r="K8" s="21">
        <v>0.35799999999999998</v>
      </c>
      <c r="L8" s="21">
        <v>0.35299999999999998</v>
      </c>
      <c r="M8" s="21">
        <v>0.35299999999999998</v>
      </c>
      <c r="N8" s="21">
        <v>0.35699999999999998</v>
      </c>
      <c r="O8" s="21">
        <v>0.35499999999999998</v>
      </c>
      <c r="P8" s="21">
        <v>0.34899999999999998</v>
      </c>
    </row>
    <row r="9" spans="1:16" ht="30" customHeight="1" x14ac:dyDescent="0.3">
      <c r="A9" s="19" t="s">
        <v>50</v>
      </c>
      <c r="B9" s="23">
        <v>0.47299999999999998</v>
      </c>
      <c r="C9" s="23">
        <v>0.51200000000000001</v>
      </c>
      <c r="D9" s="24">
        <v>0.443</v>
      </c>
      <c r="E9" s="24">
        <v>0.45200000000000001</v>
      </c>
      <c r="F9" s="24">
        <v>0.53500000000000003</v>
      </c>
      <c r="G9" s="25">
        <v>0.45300000000000001</v>
      </c>
      <c r="H9" s="23">
        <v>0.41699999999999998</v>
      </c>
      <c r="I9" s="25">
        <v>0.49</v>
      </c>
      <c r="J9" s="23">
        <v>0.44400000000000001</v>
      </c>
      <c r="K9" s="24">
        <v>0.39300000000000002</v>
      </c>
      <c r="L9" s="24">
        <v>0.4</v>
      </c>
      <c r="M9" s="24">
        <v>0.39500000000000002</v>
      </c>
      <c r="N9" s="24">
        <v>0.40799999999999997</v>
      </c>
      <c r="O9" s="24">
        <v>0.39700000000000002</v>
      </c>
      <c r="P9" s="24">
        <v>0.39700000000000002</v>
      </c>
    </row>
    <row r="10" spans="1:16" ht="30" customHeight="1" x14ac:dyDescent="0.3">
      <c r="A10" s="26" t="s">
        <v>51</v>
      </c>
      <c r="B10" s="27">
        <v>0.37240000000000001</v>
      </c>
      <c r="C10" s="27">
        <v>0.35699999999999998</v>
      </c>
      <c r="D10" s="28">
        <v>0.35870000000000002</v>
      </c>
      <c r="E10" s="28">
        <v>0.3574</v>
      </c>
      <c r="F10" s="28">
        <v>0.36680000000000001</v>
      </c>
      <c r="G10" s="29">
        <v>0.36099999999999999</v>
      </c>
      <c r="H10" s="27">
        <v>0.34449999999999997</v>
      </c>
      <c r="I10" s="29">
        <v>0.35820000000000002</v>
      </c>
      <c r="J10" s="27">
        <v>0.32219999999999999</v>
      </c>
      <c r="K10" s="28">
        <v>0.32529999999999998</v>
      </c>
      <c r="L10" s="28">
        <v>0.32700000000000001</v>
      </c>
      <c r="M10" s="28">
        <v>0.31690000000000002</v>
      </c>
      <c r="N10" s="28">
        <v>0.33019999999999999</v>
      </c>
      <c r="O10" s="28">
        <v>0.3261</v>
      </c>
      <c r="P10" s="28">
        <v>0.3241</v>
      </c>
    </row>
    <row r="11" spans="1:16" s="4" customFormat="1" ht="24" customHeight="1" x14ac:dyDescent="0.3">
      <c r="A11" s="4" t="s">
        <v>52</v>
      </c>
      <c r="B11" s="30">
        <f t="shared" ref="B11:P11" si="0">MIN(B8:B10)</f>
        <v>0.37240000000000001</v>
      </c>
      <c r="C11" s="30">
        <f t="shared" si="0"/>
        <v>0.35699999999999998</v>
      </c>
      <c r="D11" s="30">
        <f t="shared" si="0"/>
        <v>0.35870000000000002</v>
      </c>
      <c r="E11" s="30">
        <f t="shared" si="0"/>
        <v>0.3574</v>
      </c>
      <c r="F11" s="30">
        <f t="shared" si="0"/>
        <v>0.36680000000000001</v>
      </c>
      <c r="G11" s="30">
        <f t="shared" si="0"/>
        <v>0.36099999999999999</v>
      </c>
      <c r="H11" s="30">
        <f t="shared" si="0"/>
        <v>0.34449999999999997</v>
      </c>
      <c r="I11" s="30">
        <f t="shared" si="0"/>
        <v>0.35820000000000002</v>
      </c>
      <c r="J11" s="30">
        <f t="shared" si="0"/>
        <v>0.32219999999999999</v>
      </c>
      <c r="K11" s="30">
        <f t="shared" si="0"/>
        <v>0.32529999999999998</v>
      </c>
      <c r="L11" s="30">
        <f t="shared" si="0"/>
        <v>0.32700000000000001</v>
      </c>
      <c r="M11" s="30">
        <f t="shared" si="0"/>
        <v>0.31690000000000002</v>
      </c>
      <c r="N11" s="30">
        <f t="shared" si="0"/>
        <v>0.33019999999999999</v>
      </c>
      <c r="O11" s="30">
        <f t="shared" si="0"/>
        <v>0.3261</v>
      </c>
      <c r="P11" s="30">
        <f t="shared" si="0"/>
        <v>0.3241</v>
      </c>
    </row>
    <row r="13" spans="1:16" s="32" customFormat="1" ht="13.8" x14ac:dyDescent="0.3">
      <c r="A13" s="31" t="s">
        <v>53</v>
      </c>
    </row>
    <row r="14" spans="1:16" s="32" customFormat="1" ht="13.8" x14ac:dyDescent="0.3">
      <c r="A14" s="32" t="s">
        <v>54</v>
      </c>
    </row>
    <row r="15" spans="1:16" s="32" customFormat="1" ht="13.8" x14ac:dyDescent="0.3">
      <c r="A15" s="32" t="s">
        <v>55</v>
      </c>
    </row>
    <row r="17" spans="1:17" x14ac:dyDescent="0.3">
      <c r="A17" s="33"/>
      <c r="F17" s="34"/>
    </row>
    <row r="18" spans="1:17" x14ac:dyDescent="0.3">
      <c r="B18" s="30"/>
      <c r="C18" s="30"/>
      <c r="D18" s="30"/>
      <c r="E18" s="30"/>
      <c r="F18" s="30"/>
      <c r="G18" s="30"/>
      <c r="H18" s="30"/>
      <c r="I18" s="30"/>
      <c r="J18" s="30"/>
      <c r="K18" s="30"/>
      <c r="L18" s="30"/>
      <c r="M18" s="30"/>
      <c r="N18" s="30"/>
      <c r="O18" s="30"/>
      <c r="P18" s="30"/>
    </row>
    <row r="19" spans="1:17" x14ac:dyDescent="0.3">
      <c r="B19" s="30"/>
      <c r="C19" s="30"/>
      <c r="D19" s="30"/>
      <c r="E19" s="30"/>
      <c r="F19" s="30"/>
      <c r="G19" s="30"/>
      <c r="H19" s="30"/>
      <c r="I19" s="30"/>
      <c r="J19" s="30"/>
      <c r="K19" s="30"/>
      <c r="L19" s="30"/>
      <c r="M19" s="30"/>
      <c r="N19" s="30"/>
      <c r="O19" s="30"/>
      <c r="P19" s="30"/>
    </row>
    <row r="20" spans="1:17" x14ac:dyDescent="0.3">
      <c r="B20" s="35"/>
      <c r="C20" s="35"/>
      <c r="D20" s="35"/>
      <c r="E20" s="35"/>
      <c r="F20" s="35"/>
      <c r="G20" s="35"/>
      <c r="H20" s="35"/>
      <c r="I20" s="35"/>
      <c r="J20" s="35"/>
      <c r="K20" s="35"/>
      <c r="L20" s="35"/>
      <c r="M20" s="35"/>
      <c r="N20" s="35"/>
      <c r="O20" s="35"/>
      <c r="P20" s="35"/>
      <c r="Q20" s="36"/>
    </row>
    <row r="23" spans="1:17" s="38" customFormat="1" ht="13.8" x14ac:dyDescent="0.3">
      <c r="A23" s="37" t="s">
        <v>38</v>
      </c>
    </row>
    <row r="24" spans="1:17" s="38" customFormat="1" ht="13.8" x14ac:dyDescent="0.3">
      <c r="A24" s="38" t="s">
        <v>56</v>
      </c>
    </row>
    <row r="25" spans="1:17" s="38" customFormat="1" ht="13.8" x14ac:dyDescent="0.3">
      <c r="A25" s="38" t="s">
        <v>57</v>
      </c>
    </row>
    <row r="26" spans="1:17" s="38" customFormat="1" thickBot="1" x14ac:dyDescent="0.35">
      <c r="A26" s="38" t="s">
        <v>58</v>
      </c>
    </row>
    <row r="27" spans="1:17" s="38" customFormat="1" ht="111" thickBot="1" x14ac:dyDescent="0.35">
      <c r="A27" s="39" t="s">
        <v>47</v>
      </c>
      <c r="B27" s="40" t="s">
        <v>59</v>
      </c>
      <c r="C27" s="40" t="s">
        <v>60</v>
      </c>
      <c r="D27" s="40" t="s">
        <v>61</v>
      </c>
      <c r="E27" s="40" t="s">
        <v>62</v>
      </c>
      <c r="F27" s="40" t="s">
        <v>63</v>
      </c>
      <c r="G27" s="40" t="s">
        <v>64</v>
      </c>
      <c r="H27" s="40" t="s">
        <v>65</v>
      </c>
      <c r="I27" s="40" t="s">
        <v>66</v>
      </c>
      <c r="J27" s="40" t="s">
        <v>67</v>
      </c>
      <c r="K27" s="40" t="s">
        <v>68</v>
      </c>
      <c r="L27" s="40" t="s">
        <v>69</v>
      </c>
      <c r="M27" s="40" t="s">
        <v>70</v>
      </c>
      <c r="N27" s="40" t="s">
        <v>71</v>
      </c>
      <c r="O27" s="40" t="s">
        <v>72</v>
      </c>
      <c r="P27" s="40" t="s">
        <v>73</v>
      </c>
      <c r="Q27" s="40" t="s">
        <v>74</v>
      </c>
    </row>
    <row r="28" spans="1:17" s="38" customFormat="1" ht="30" customHeight="1" x14ac:dyDescent="0.3">
      <c r="A28" s="41" t="s">
        <v>75</v>
      </c>
      <c r="B28" s="42">
        <v>0.313</v>
      </c>
      <c r="C28" s="42">
        <v>0.28199999999999997</v>
      </c>
      <c r="D28" s="42">
        <v>0.28499999999999998</v>
      </c>
      <c r="E28" s="42">
        <v>0.44700000000000001</v>
      </c>
      <c r="F28" s="42">
        <v>0.28599999999999998</v>
      </c>
      <c r="G28" s="42">
        <v>0.309</v>
      </c>
      <c r="H28" s="42">
        <v>0.28000000000000003</v>
      </c>
      <c r="I28" s="42">
        <v>0.312</v>
      </c>
      <c r="J28" s="42">
        <v>0.28100000000000003</v>
      </c>
      <c r="K28" s="42">
        <v>0.308</v>
      </c>
      <c r="L28" s="42">
        <v>0.28299999999999997</v>
      </c>
      <c r="M28" s="42">
        <v>0.36</v>
      </c>
      <c r="N28" s="42">
        <v>0.32800000000000001</v>
      </c>
      <c r="O28" s="42">
        <v>0.317</v>
      </c>
      <c r="P28" s="42">
        <v>0.29099999999999998</v>
      </c>
      <c r="Q28" s="42" t="s">
        <v>76</v>
      </c>
    </row>
    <row r="29" spans="1:17" s="38" customFormat="1" ht="30" customHeight="1" x14ac:dyDescent="0.3">
      <c r="A29" s="43" t="s">
        <v>51</v>
      </c>
      <c r="B29" s="44">
        <v>0.27300000000000002</v>
      </c>
      <c r="C29" s="44">
        <v>0.25040000000000001</v>
      </c>
      <c r="D29" s="44">
        <v>0.25769999999999998</v>
      </c>
      <c r="E29" s="44">
        <v>0.30740000000000001</v>
      </c>
      <c r="F29" s="45">
        <v>0.25900000000000001</v>
      </c>
      <c r="G29" s="45">
        <v>0.28820000000000001</v>
      </c>
      <c r="H29" s="45">
        <v>0.25509999999999999</v>
      </c>
      <c r="I29" s="45">
        <v>0.2908</v>
      </c>
      <c r="J29" s="45">
        <v>0.2586</v>
      </c>
      <c r="K29" s="45">
        <v>0.28939999999999999</v>
      </c>
      <c r="L29" s="45">
        <v>0.25569999999999998</v>
      </c>
      <c r="M29" s="45">
        <v>0.3085</v>
      </c>
      <c r="N29" s="45">
        <v>0.3049</v>
      </c>
      <c r="O29" s="45">
        <v>0.29980000000000001</v>
      </c>
      <c r="P29" s="45">
        <v>0.26319999999999999</v>
      </c>
      <c r="Q29" s="46" t="s">
        <v>76</v>
      </c>
    </row>
    <row r="30" spans="1:17" s="38" customFormat="1" ht="30" customHeight="1" x14ac:dyDescent="0.3">
      <c r="A30" s="47" t="s">
        <v>77</v>
      </c>
      <c r="B30" s="42">
        <v>0.29299999999999998</v>
      </c>
      <c r="C30" s="42">
        <v>0.27100000000000002</v>
      </c>
      <c r="D30" s="42">
        <v>0.27100000000000002</v>
      </c>
      <c r="E30" s="42">
        <v>0.85</v>
      </c>
      <c r="F30" s="42">
        <v>0.29599999999999999</v>
      </c>
      <c r="G30" s="42">
        <v>0.86</v>
      </c>
      <c r="H30" s="42">
        <v>0.27100000000000002</v>
      </c>
      <c r="I30" s="42">
        <v>0.30199999999999999</v>
      </c>
      <c r="J30" s="42">
        <v>0.27200000000000002</v>
      </c>
      <c r="K30" s="42">
        <v>0.35</v>
      </c>
      <c r="L30" s="42">
        <v>0.29399999999999998</v>
      </c>
      <c r="M30" s="42">
        <v>0.38100000000000001</v>
      </c>
      <c r="N30" s="42">
        <v>0.379</v>
      </c>
      <c r="O30" s="42">
        <v>0.35399999999999998</v>
      </c>
      <c r="P30" s="42">
        <v>0.30399999999999999</v>
      </c>
      <c r="Q30" s="48">
        <v>1.51</v>
      </c>
    </row>
    <row r="31" spans="1:17" s="38" customFormat="1" ht="30" customHeight="1" x14ac:dyDescent="0.3">
      <c r="A31" s="49" t="s">
        <v>78</v>
      </c>
      <c r="B31" s="50" t="s">
        <v>76</v>
      </c>
      <c r="C31" s="50" t="s">
        <v>76</v>
      </c>
      <c r="D31" s="50" t="s">
        <v>76</v>
      </c>
      <c r="E31" s="50" t="s">
        <v>76</v>
      </c>
      <c r="F31" s="50" t="s">
        <v>76</v>
      </c>
      <c r="G31" s="50" t="s">
        <v>76</v>
      </c>
      <c r="H31" s="50" t="s">
        <v>76</v>
      </c>
      <c r="I31" s="50" t="s">
        <v>76</v>
      </c>
      <c r="J31" s="50" t="s">
        <v>76</v>
      </c>
      <c r="K31" s="50" t="s">
        <v>76</v>
      </c>
      <c r="L31" s="50" t="s">
        <v>76</v>
      </c>
      <c r="M31" s="50" t="s">
        <v>76</v>
      </c>
      <c r="N31" s="50" t="s">
        <v>76</v>
      </c>
      <c r="O31" s="50" t="s">
        <v>76</v>
      </c>
      <c r="P31" s="50" t="s">
        <v>76</v>
      </c>
      <c r="Q31" s="50" t="s">
        <v>76</v>
      </c>
    </row>
    <row r="32" spans="1:17" s="38" customFormat="1" ht="13.8" x14ac:dyDescent="0.3">
      <c r="B32" s="51"/>
      <c r="C32" s="51"/>
      <c r="D32" s="51"/>
      <c r="E32" s="51"/>
      <c r="F32" s="51"/>
      <c r="G32" s="51"/>
      <c r="H32" s="51"/>
      <c r="I32" s="51"/>
      <c r="J32" s="51"/>
      <c r="K32" s="51"/>
      <c r="L32" s="51"/>
      <c r="M32" s="51"/>
      <c r="N32" s="51"/>
      <c r="O32" s="51"/>
      <c r="P32" s="51"/>
      <c r="Q32" s="51"/>
    </row>
    <row r="33" spans="1:2" s="38" customFormat="1" ht="13.8" x14ac:dyDescent="0.3">
      <c r="A33" s="52" t="s">
        <v>79</v>
      </c>
      <c r="B33" s="53"/>
    </row>
    <row r="34" spans="1:2" s="38" customFormat="1" ht="13.8" x14ac:dyDescent="0.3"/>
    <row r="35" spans="1:2" s="38" customFormat="1" ht="13.8" x14ac:dyDescent="0.3"/>
    <row r="36" spans="1:2" s="38" customFormat="1" ht="13.8" x14ac:dyDescent="0.3"/>
  </sheetData>
  <mergeCells count="3">
    <mergeCell ref="C6:G6"/>
    <mergeCell ref="H6:I6"/>
    <mergeCell ref="J6:P6"/>
  </mergeCells>
  <conditionalFormatting sqref="B8:B10">
    <cfRule type="cellIs" dxfId="14" priority="15" operator="equal">
      <formula>$B$11</formula>
    </cfRule>
  </conditionalFormatting>
  <conditionalFormatting sqref="C8:C10">
    <cfRule type="cellIs" dxfId="13" priority="14" operator="equal">
      <formula>$C$11</formula>
    </cfRule>
  </conditionalFormatting>
  <conditionalFormatting sqref="D8:D10">
    <cfRule type="cellIs" dxfId="12" priority="13" operator="equal">
      <formula>$D$11</formula>
    </cfRule>
  </conditionalFormatting>
  <conditionalFormatting sqref="E8:E10">
    <cfRule type="cellIs" dxfId="11" priority="11" operator="equal">
      <formula>$E$11</formula>
    </cfRule>
  </conditionalFormatting>
  <conditionalFormatting sqref="F8:F10">
    <cfRule type="cellIs" dxfId="10" priority="12" operator="equal">
      <formula>$F$11</formula>
    </cfRule>
  </conditionalFormatting>
  <conditionalFormatting sqref="G8:G10">
    <cfRule type="cellIs" dxfId="9" priority="10" operator="equal">
      <formula>$G$11</formula>
    </cfRule>
  </conditionalFormatting>
  <conditionalFormatting sqref="H8:H10">
    <cfRule type="cellIs" dxfId="8" priority="9" operator="equal">
      <formula>$H$11</formula>
    </cfRule>
  </conditionalFormatting>
  <conditionalFormatting sqref="I8:I10">
    <cfRule type="cellIs" dxfId="7" priority="8" operator="equal">
      <formula>$I$11</formula>
    </cfRule>
  </conditionalFormatting>
  <conditionalFormatting sqref="J8:J10">
    <cfRule type="cellIs" dxfId="6" priority="7" operator="equal">
      <formula>$J$11</formula>
    </cfRule>
  </conditionalFormatting>
  <conditionalFormatting sqref="K8:K10">
    <cfRule type="cellIs" dxfId="5" priority="6" operator="equal">
      <formula>$K$11</formula>
    </cfRule>
  </conditionalFormatting>
  <conditionalFormatting sqref="L8:L10">
    <cfRule type="cellIs" dxfId="4" priority="5" operator="equal">
      <formula>$L$11</formula>
    </cfRule>
  </conditionalFormatting>
  <conditionalFormatting sqref="M8:M10">
    <cfRule type="cellIs" dxfId="3" priority="4" operator="equal">
      <formula>$M$11</formula>
    </cfRule>
  </conditionalFormatting>
  <conditionalFormatting sqref="N8:N10">
    <cfRule type="cellIs" dxfId="2" priority="3" operator="equal">
      <formula>$N$11</formula>
    </cfRule>
  </conditionalFormatting>
  <conditionalFormatting sqref="O8:O10">
    <cfRule type="cellIs" dxfId="1" priority="2" operator="equal">
      <formula>$O$11</formula>
    </cfRule>
  </conditionalFormatting>
  <conditionalFormatting sqref="P8:P10">
    <cfRule type="cellIs" dxfId="0" priority="1" operator="equal">
      <formula>$P$11</formula>
    </cfRule>
  </conditionalFormatting>
  <pageMargins left="0.7" right="0.7" top="0.75" bottom="0.75" header="0.3" footer="0.3"/>
  <pageSetup scale="4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2025</vt:lpstr>
      <vt:lpstr>Bid Review</vt:lpstr>
      <vt:lpstr>2024</vt:lpstr>
      <vt:lpstr>2023</vt:lpstr>
      <vt:lpstr>2022</vt:lpstr>
      <vt:lpstr>2021</vt:lpstr>
      <vt:lpstr>2019</vt:lpstr>
      <vt:lpstr>2018</vt:lpstr>
      <vt:lpstr>2017</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cp:lastPrinted>2024-03-18T21:59:10Z</cp:lastPrinted>
  <dcterms:created xsi:type="dcterms:W3CDTF">2021-04-15T23:16:11Z</dcterms:created>
  <dcterms:modified xsi:type="dcterms:W3CDTF">2025-02-27T21:43:18Z</dcterms:modified>
</cp:coreProperties>
</file>