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06-2025 Ferric Chloride\"/>
    </mc:Choice>
  </mc:AlternateContent>
  <xr:revisionPtr revIDLastSave="0" documentId="13_ncr:1_{06679089-EDEC-4113-AF77-52D20A688ABE}" xr6:coauthVersionLast="47" xr6:coauthVersionMax="47" xr10:uidLastSave="{00000000-0000-0000-0000-000000000000}"/>
  <bookViews>
    <workbookView xWindow="-108" yWindow="-108" windowWidth="23256" windowHeight="12576" xr2:uid="{00000000-000D-0000-FFFF-FFFF00000000}"/>
  </bookViews>
  <sheets>
    <sheet name="2025" sheetId="10" r:id="rId1"/>
    <sheet name="Bid Review" sheetId="2" r:id="rId2"/>
    <sheet name="2024" sheetId="1" r:id="rId3"/>
    <sheet name="2023 " sheetId="9" r:id="rId4"/>
    <sheet name="2022" sheetId="8" r:id="rId5"/>
    <sheet name="2021" sheetId="7" r:id="rId6"/>
    <sheet name="2019" sheetId="6" r:id="rId7"/>
    <sheet name="2018" sheetId="5" r:id="rId8"/>
    <sheet name="2017" sheetId="4" r:id="rId9"/>
    <sheet name="Historical"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0" l="1"/>
  <c r="I22" i="10"/>
  <c r="H22" i="10"/>
  <c r="G22" i="10"/>
  <c r="F22" i="10"/>
  <c r="E22" i="10"/>
  <c r="D22" i="10"/>
  <c r="C22" i="10"/>
  <c r="J21" i="10"/>
  <c r="I21" i="10"/>
  <c r="H21" i="10"/>
  <c r="G21" i="10"/>
  <c r="F21" i="10"/>
  <c r="E21" i="10"/>
  <c r="D21" i="10"/>
  <c r="C21" i="10"/>
  <c r="K23" i="1"/>
  <c r="D24" i="1"/>
  <c r="E24" i="1"/>
  <c r="F24" i="1"/>
  <c r="G24" i="1"/>
  <c r="H24" i="1"/>
  <c r="I24" i="1"/>
  <c r="J24" i="1"/>
  <c r="D23" i="1"/>
  <c r="E23" i="1"/>
  <c r="F23" i="1"/>
  <c r="G23" i="1"/>
  <c r="H23" i="1"/>
  <c r="I23" i="1"/>
  <c r="J23" i="1"/>
  <c r="C24" i="1"/>
  <c r="K24" i="1" s="1"/>
  <c r="C23" i="1"/>
  <c r="K21" i="10" l="1"/>
  <c r="K22" i="10"/>
  <c r="J23" i="9"/>
  <c r="I23" i="9"/>
  <c r="H23" i="9"/>
  <c r="G23" i="9"/>
  <c r="F23" i="9"/>
  <c r="E23" i="9"/>
  <c r="D23" i="9"/>
  <c r="C23" i="9"/>
  <c r="K23" i="9" s="1"/>
  <c r="J22" i="9"/>
  <c r="I22" i="9"/>
  <c r="H22" i="9"/>
  <c r="G22" i="9"/>
  <c r="F22" i="9"/>
  <c r="E22" i="9"/>
  <c r="D22" i="9"/>
  <c r="C22" i="9"/>
  <c r="K22" i="9" s="1"/>
  <c r="J27" i="8"/>
  <c r="I27" i="8"/>
  <c r="H27" i="8"/>
  <c r="G27" i="8"/>
  <c r="F27" i="8"/>
  <c r="E27" i="8"/>
  <c r="D27" i="8"/>
  <c r="C27" i="8"/>
  <c r="K27" i="8" s="1"/>
  <c r="J26" i="8"/>
  <c r="I26" i="8"/>
  <c r="H26" i="8"/>
  <c r="G26" i="8"/>
  <c r="F26" i="8"/>
  <c r="E26" i="8"/>
  <c r="D26" i="8"/>
  <c r="C26" i="8"/>
  <c r="K26" i="8" s="1"/>
  <c r="J25" i="8"/>
  <c r="I25" i="8"/>
  <c r="H25" i="8"/>
  <c r="G25" i="8"/>
  <c r="F25" i="8"/>
  <c r="E25" i="8"/>
  <c r="D25" i="8"/>
  <c r="C25" i="8"/>
  <c r="K25" i="8" s="1"/>
  <c r="I29" i="6"/>
  <c r="I30" i="6" s="1"/>
  <c r="H29" i="6"/>
  <c r="H30" i="6" s="1"/>
  <c r="G29" i="6"/>
  <c r="G30" i="6" s="1"/>
  <c r="F29" i="6"/>
  <c r="F30" i="6" s="1"/>
  <c r="E29" i="6"/>
  <c r="E30" i="6" s="1"/>
  <c r="D29" i="6"/>
  <c r="D30" i="6" s="1"/>
  <c r="C29" i="6"/>
  <c r="C30" i="6" s="1"/>
  <c r="B29" i="6"/>
  <c r="B30" i="6" s="1"/>
  <c r="H21" i="6"/>
  <c r="F21" i="6"/>
  <c r="C21" i="6"/>
  <c r="H20" i="6"/>
  <c r="F20" i="6"/>
  <c r="E20" i="6"/>
  <c r="D20" i="6"/>
  <c r="C20" i="6"/>
  <c r="I19" i="6"/>
  <c r="I20" i="6" s="1"/>
  <c r="G19" i="6"/>
  <c r="G20" i="6" s="1"/>
  <c r="D19" i="6"/>
  <c r="C19" i="6"/>
  <c r="B19" i="6"/>
  <c r="B20" i="6" s="1"/>
  <c r="I30" i="5"/>
  <c r="H30" i="5"/>
  <c r="G30" i="5"/>
  <c r="C30" i="5"/>
  <c r="B30" i="5"/>
  <c r="I29" i="5"/>
  <c r="H29" i="5"/>
  <c r="G29" i="5"/>
  <c r="F29" i="5"/>
  <c r="F30" i="5" s="1"/>
  <c r="D29" i="5"/>
  <c r="D30" i="5" s="1"/>
  <c r="C29" i="5"/>
  <c r="B29" i="5"/>
  <c r="G18" i="5"/>
  <c r="F18" i="5"/>
  <c r="E18" i="5"/>
  <c r="C18" i="5"/>
  <c r="B18" i="5"/>
  <c r="I17" i="5"/>
  <c r="I18" i="5" s="1"/>
  <c r="H17" i="5"/>
  <c r="H18" i="5" s="1"/>
  <c r="D17" i="5"/>
  <c r="D18" i="5" s="1"/>
  <c r="C17" i="5"/>
  <c r="J20" i="6" l="1"/>
  <c r="I21" i="6"/>
  <c r="J17" i="5"/>
  <c r="J18" i="5" s="1"/>
</calcChain>
</file>

<file path=xl/sharedStrings.xml><?xml version="1.0" encoding="utf-8"?>
<sst xmlns="http://schemas.openxmlformats.org/spreadsheetml/2006/main" count="532" uniqueCount="128">
  <si>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</si>
  <si>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</si>
  <si>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</si>
  <si>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</si>
  <si>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</si>
  <si>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</si>
  <si>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</si>
  <si>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</si>
  <si>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</si>
  <si>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</si>
  <si>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</si>
  <si>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</si>
  <si>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</si>
  <si>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</si>
  <si>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</si>
  <si>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</si>
  <si>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</si>
  <si>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</si>
  <si>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</si>
  <si>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</si>
  <si>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</si>
  <si>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</si>
  <si>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</si>
  <si>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</si>
  <si>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</si>
  <si>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</si>
  <si>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</si>
  <si>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</si>
  <si>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</si>
  <si>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Marin Sonoma Napa</t>
  </si>
  <si>
    <t>Peninsula</t>
  </si>
  <si>
    <t>East Bay</t>
  </si>
  <si>
    <t>North Bay</t>
  </si>
  <si>
    <t>Sacramento</t>
  </si>
  <si>
    <t>Tri Valley</t>
  </si>
  <si>
    <t>Bid Results for Project 06-2021 FERRIC CHLORIDE</t>
  </si>
  <si>
    <t>Hill Brothers Chemical Co.</t>
  </si>
  <si>
    <t>Pencco, Inc</t>
  </si>
  <si>
    <t>Thatcher Company of California, Inc.</t>
  </si>
  <si>
    <t>Kemira Water Solutions, Inc</t>
  </si>
  <si>
    <t>FERRIC CHLORIDE</t>
  </si>
  <si>
    <t>dry ton</t>
  </si>
  <si>
    <t>South Bay</t>
  </si>
  <si>
    <t>BAY AREA CHEMICAL CONSORTIUM</t>
  </si>
  <si>
    <t>Ferric Chloride</t>
  </si>
  <si>
    <t>Single Bid Award</t>
  </si>
  <si>
    <t>per dry ton</t>
  </si>
  <si>
    <t>Kemira</t>
  </si>
  <si>
    <t>Thatcher</t>
  </si>
  <si>
    <t>Final Bid Tabulation for Bid No. 06-2017</t>
  </si>
  <si>
    <t>Supply and Delivery of Ferric Chloride</t>
  </si>
  <si>
    <t>Open Date: Tuesday, April 4, 2017 at 9:00 a.m. PDT</t>
  </si>
  <si>
    <t>Name of Bidder</t>
  </si>
  <si>
    <t>East Bay
Unit Price
Per Dry Ton</t>
  </si>
  <si>
    <t>Tri-Valley
Unit Price
Per Dry Ton</t>
  </si>
  <si>
    <t>Peninsula
Unit Price
Per Dry Ton</t>
  </si>
  <si>
    <t>South Bay
Unit Price
Per Dry Ton</t>
  </si>
  <si>
    <t>Marin-Sonoma-Napa
Unit Price
Per Dry Ton</t>
  </si>
  <si>
    <t>Sacramento Area
Unit Price
Per Dry Ton</t>
  </si>
  <si>
    <t>Central Valley
Unit Price
Per Dry Ton</t>
  </si>
  <si>
    <t>Kemira Water Solutions, Inc.</t>
  </si>
  <si>
    <t>Pencco, Inc.</t>
  </si>
  <si>
    <t>No Bid</t>
  </si>
  <si>
    <t>Univar USA, Inc</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</si>
  <si>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</si>
  <si>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06-2018</t>
    </r>
  </si>
  <si>
    <r>
      <t xml:space="preserve">Supply and Delivery of </t>
    </r>
    <r>
      <rPr>
        <b/>
        <sz val="12"/>
        <color theme="1"/>
        <rFont val="Calibri"/>
        <family val="2"/>
        <scheme val="minor"/>
      </rPr>
      <t>Ferric Chloride</t>
    </r>
    <r>
      <rPr>
        <sz val="12"/>
        <color theme="1"/>
        <rFont val="Calibri"/>
        <family val="2"/>
        <scheme val="minor"/>
      </rPr>
      <t xml:space="preserve"> for Fiscal Year 2018/2019</t>
    </r>
  </si>
  <si>
    <t>Open Date: Tuesday, April 10, 2018 at 9:00 a.m. PDT</t>
  </si>
  <si>
    <t>Unit price per dry ton</t>
  </si>
  <si>
    <t>Univar USA Inc.</t>
  </si>
  <si>
    <t>Lowest responsive bid</t>
  </si>
  <si>
    <t>in dry ton</t>
  </si>
  <si>
    <t>Aggregate Cost Calculation:</t>
  </si>
  <si>
    <t>Estimated annual quantity</t>
  </si>
  <si>
    <t>total qty</t>
  </si>
  <si>
    <t>aggregate</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</si>
  <si>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</si>
  <si>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</si>
  <si>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Thatcher</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</si>
  <si>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</si>
  <si>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</si>
  <si>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</si>
  <si>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</si>
  <si>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</si>
  <si>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</si>
  <si>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</si>
  <si>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</si>
  <si>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</si>
  <si>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</si>
  <si>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</si>
  <si>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IRREGULAR BID</t>
  </si>
  <si>
    <t>NO BID</t>
  </si>
  <si>
    <t>2018 Bid Awarded to: Thatcher</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</si>
  <si>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</si>
  <si>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</si>
  <si>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</si>
  <si>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</si>
  <si>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</si>
  <si>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</si>
  <si>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</si>
  <si>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</si>
  <si>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06-2022 FERRIC CHLORIDE</t>
  </si>
  <si>
    <t>FERRIC CLORIDE in dry ton</t>
  </si>
  <si>
    <t>Bid No. 06-2019</t>
  </si>
  <si>
    <t>FYE 2019/2020</t>
  </si>
  <si>
    <t>Tuesday, April 2, 2019 at 9:00 PDT</t>
  </si>
  <si>
    <t>Bid Results for Project 06-2023 FERRIC CHLORIDE</t>
  </si>
  <si>
    <t>Bid Due on February 23, 2023  4:00 PM (PDT)</t>
  </si>
  <si>
    <t>FERRIC CLORIDE</t>
  </si>
  <si>
    <t>Overall Cost</t>
  </si>
  <si>
    <t>Overall lowest</t>
  </si>
  <si>
    <t>Bid Results for Project 06-2024 FERRIC CHLORIDE</t>
  </si>
  <si>
    <t>Bid Due on February 22, 2024  4:00 PM (PDT)</t>
  </si>
  <si>
    <t>Univar Solutions USA LLC.</t>
  </si>
  <si>
    <t>N/A</t>
  </si>
  <si>
    <t>Bid Results for Project 06-2025 FERRIC CHLORIDE</t>
  </si>
  <si>
    <t>Bid Due on February 20, 2025  4:00 PM (PDT)</t>
  </si>
  <si>
    <t xml:space="preserve">Bid Results for Project 06-2025 FERRIC CHLORIDE </t>
  </si>
  <si>
    <t>Bid Due on February 20, 2025 4:00 PM (PT)</t>
  </si>
  <si>
    <t>y</t>
  </si>
  <si>
    <t>none</t>
  </si>
  <si>
    <t xml:space="preserve">no </t>
  </si>
  <si>
    <t>Chemical Transfer</t>
  </si>
  <si>
    <t>#15 Kemira</t>
  </si>
  <si>
    <t>no</t>
  </si>
  <si>
    <t>LOWEST RESPONSIVE RESPONSIBLE BIDDER</t>
  </si>
  <si>
    <t>Kemira Water Solutions, INC  Lab COA</t>
  </si>
  <si>
    <t>Eurofins analytical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</si>
</sst>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0000"/>
    <numFmt numFmtId="166" formatCode="&quot;$&quot;#,##0.00"/>
    <numFmt numFmtId="167" formatCode="&quot;$&quot;#,##0.000"/>
    <numFmt numFmtId="168" formatCode="#,##0.00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name val="Calibri"/>
      <family val="2"/>
      <scheme val="minor"/>
    </font>
    <font>
      <b/>
      <sz val="10"/>
      <color theme="1"/>
      <name val="Calibri"/>
      <family val="2"/>
      <scheme val="minor"/>
    </font>
    <font>
      <sz val="10"/>
      <color theme="1"/>
      <name val="Calibri"/>
      <family val="2"/>
      <scheme val="minor"/>
    </font>
    <font>
      <b/>
      <u/>
      <sz val="12"/>
      <color theme="1"/>
      <name val="Calibri"/>
      <family val="2"/>
      <scheme val="minor"/>
    </font>
    <font>
      <i/>
      <sz val="10"/>
      <color theme="1"/>
      <name val="Calibri"/>
      <family val="2"/>
      <scheme val="minor"/>
    </font>
    <font>
      <b/>
      <u/>
      <sz val="11"/>
      <color theme="1"/>
      <name val="Calibri"/>
      <family val="2"/>
      <scheme val="minor"/>
    </font>
    <font>
      <sz val="11"/>
      <name val="Calibri"/>
      <family val="2"/>
      <scheme val="minor"/>
    </font>
    <font>
      <b/>
      <i/>
      <u/>
      <sz val="10"/>
      <color theme="1"/>
      <name val="Calibri"/>
      <family val="2"/>
      <scheme val="minor"/>
    </font>
    <font>
      <b/>
      <i/>
      <sz val="10"/>
      <color theme="1"/>
      <name val="Calibri"/>
      <family val="2"/>
      <scheme val="minor"/>
    </font>
    <font>
      <i/>
      <u/>
      <sz val="10"/>
      <color theme="1"/>
      <name val="Calibri"/>
      <family val="2"/>
      <scheme val="minor"/>
    </font>
    <font>
      <b/>
      <sz val="11"/>
      <color theme="1"/>
      <name val="Calibri"/>
      <family val="2"/>
    </font>
    <font>
      <sz val="11"/>
      <name val="Calibri"/>
      <family val="2"/>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0" tint="-0.24994659260841701"/>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right style="thin">
        <color theme="2" tint="-0.249977111117893"/>
      </right>
      <top/>
      <bottom/>
      <diagonal/>
    </border>
    <border>
      <left style="thin">
        <color indexed="64"/>
      </left>
      <right/>
      <top style="thin">
        <color indexed="64"/>
      </top>
      <bottom style="thin">
        <color theme="0" tint="-0.24994659260841701"/>
      </bottom>
      <diagonal/>
    </border>
    <border>
      <left style="thin">
        <color indexed="64"/>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right style="thin">
        <color indexed="64"/>
      </right>
      <top/>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top/>
      <bottom style="thin">
        <color indexed="64"/>
      </bottom>
      <diagonal/>
    </border>
    <border>
      <left style="thin">
        <color theme="2" tint="-0.249977111117893"/>
      </left>
      <right/>
      <top/>
      <bottom/>
      <diagonal/>
    </border>
    <border>
      <left/>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7" fillId="0" borderId="0" applyFont="0" applyFill="0" applyBorder="0" applyAlignment="0" applyProtection="0"/>
  </cellStyleXfs>
  <cellXfs count="147">
    <xf numFmtId="0" fontId="0" fillId="0" borderId="0" xfId="0"/>
    <xf numFmtId="0" fontId="1" fillId="0" borderId="0" xfId="0" applyFont="1"/>
    <xf numFmtId="164" fontId="0" fillId="0" borderId="0" xfId="0" applyNumberForma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left" wrapText="1"/>
    </xf>
    <xf numFmtId="0" fontId="6"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center" wrapText="1"/>
    </xf>
    <xf numFmtId="0" fontId="8" fillId="0" borderId="0" xfId="0" applyFont="1"/>
    <xf numFmtId="0" fontId="9" fillId="0" borderId="0" xfId="0" applyFont="1"/>
    <xf numFmtId="0" fontId="10" fillId="0" borderId="0" xfId="0" applyFont="1" applyAlignment="1">
      <alignment horizontal="left"/>
    </xf>
    <xf numFmtId="0" fontId="10" fillId="0" borderId="6" xfId="0" applyFont="1" applyBorder="1" applyAlignment="1">
      <alignment horizontal="right"/>
    </xf>
    <xf numFmtId="0" fontId="11" fillId="0" borderId="6" xfId="0" applyFont="1" applyBorder="1" applyAlignment="1">
      <alignment horizontal="center"/>
    </xf>
    <xf numFmtId="0" fontId="12" fillId="0" borderId="7" xfId="0" applyFont="1" applyBorder="1" applyAlignment="1">
      <alignment horizontal="center" wrapText="1"/>
    </xf>
    <xf numFmtId="0" fontId="11" fillId="0" borderId="8" xfId="0" applyFont="1" applyBorder="1" applyAlignment="1">
      <alignment horizontal="center" wrapText="1"/>
    </xf>
    <xf numFmtId="0" fontId="11" fillId="0" borderId="0" xfId="0" applyFont="1" applyAlignment="1">
      <alignment wrapText="1"/>
    </xf>
    <xf numFmtId="0" fontId="11" fillId="0" borderId="1" xfId="0" applyFont="1" applyBorder="1" applyAlignment="1">
      <alignment horizontal="center" wrapText="1"/>
    </xf>
    <xf numFmtId="165" fontId="11" fillId="0" borderId="9" xfId="0" applyNumberFormat="1" applyFont="1" applyBorder="1" applyAlignment="1">
      <alignment horizontal="center"/>
    </xf>
    <xf numFmtId="165" fontId="11" fillId="0" borderId="1" xfId="0" applyNumberFormat="1" applyFont="1" applyBorder="1" applyAlignment="1">
      <alignment horizontal="center"/>
    </xf>
    <xf numFmtId="0" fontId="11" fillId="0" borderId="0" xfId="0" applyFont="1"/>
    <xf numFmtId="165" fontId="11" fillId="0" borderId="0" xfId="0" applyNumberFormat="1" applyFont="1"/>
    <xf numFmtId="0" fontId="13" fillId="0" borderId="0" xfId="0" applyFont="1"/>
    <xf numFmtId="0" fontId="14" fillId="0" borderId="0" xfId="0" applyFont="1"/>
    <xf numFmtId="0" fontId="13" fillId="0" borderId="10" xfId="0" applyFont="1" applyBorder="1"/>
    <xf numFmtId="0" fontId="13" fillId="0" borderId="11" xfId="0" applyFont="1" applyBorder="1" applyAlignment="1">
      <alignment horizontal="center" wrapText="1"/>
    </xf>
    <xf numFmtId="0" fontId="14" fillId="2" borderId="12" xfId="0" applyFont="1" applyFill="1" applyBorder="1"/>
    <xf numFmtId="166" fontId="14" fillId="2" borderId="12" xfId="0" applyNumberFormat="1" applyFont="1" applyFill="1" applyBorder="1" applyAlignment="1">
      <alignment horizontal="center"/>
    </xf>
    <xf numFmtId="166" fontId="14" fillId="2" borderId="13" xfId="0" applyNumberFormat="1" applyFont="1" applyFill="1" applyBorder="1" applyAlignment="1">
      <alignment horizontal="center"/>
    </xf>
    <xf numFmtId="0" fontId="14" fillId="0" borderId="14" xfId="0" applyFont="1" applyBorder="1"/>
    <xf numFmtId="166" fontId="14" fillId="0" borderId="14" xfId="0" applyNumberFormat="1" applyFont="1" applyBorder="1" applyAlignment="1">
      <alignment horizontal="center"/>
    </xf>
    <xf numFmtId="0" fontId="14" fillId="0" borderId="12" xfId="0" applyFont="1" applyBorder="1"/>
    <xf numFmtId="0" fontId="14" fillId="2" borderId="0" xfId="0" applyFont="1" applyFill="1"/>
    <xf numFmtId="166" fontId="14" fillId="0" borderId="0" xfId="0" applyNumberFormat="1" applyFont="1"/>
    <xf numFmtId="0" fontId="10" fillId="0" borderId="0" xfId="0" applyFont="1"/>
    <xf numFmtId="0" fontId="9" fillId="0" borderId="0" xfId="0" applyFont="1" applyAlignment="1">
      <alignment horizontal="right"/>
    </xf>
    <xf numFmtId="0" fontId="15" fillId="0" borderId="0" xfId="0" applyFont="1" applyAlignment="1">
      <alignment horizontal="left"/>
    </xf>
    <xf numFmtId="0" fontId="1" fillId="0" borderId="1" xfId="0" applyFont="1" applyBorder="1"/>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165" fontId="0" fillId="2" borderId="21" xfId="0" applyNumberFormat="1" applyFill="1" applyBorder="1" applyAlignment="1">
      <alignment horizontal="left"/>
    </xf>
    <xf numFmtId="167" fontId="0" fillId="2" borderId="12" xfId="0" applyNumberFormat="1" applyFill="1" applyBorder="1" applyAlignment="1">
      <alignment horizontal="center"/>
    </xf>
    <xf numFmtId="167" fontId="0" fillId="2" borderId="22" xfId="0" applyNumberFormat="1" applyFill="1" applyBorder="1" applyAlignment="1">
      <alignment horizontal="center"/>
    </xf>
    <xf numFmtId="165" fontId="0" fillId="0" borderId="21" xfId="0" applyNumberFormat="1" applyBorder="1" applyAlignment="1">
      <alignment horizontal="left"/>
    </xf>
    <xf numFmtId="167" fontId="0" fillId="0" borderId="14" xfId="0" applyNumberFormat="1" applyBorder="1" applyAlignment="1">
      <alignment horizontal="center"/>
    </xf>
    <xf numFmtId="167" fontId="0" fillId="0" borderId="23" xfId="0" applyNumberFormat="1" applyBorder="1" applyAlignment="1">
      <alignment horizontal="center"/>
    </xf>
    <xf numFmtId="165" fontId="0" fillId="0" borderId="24" xfId="0" applyNumberFormat="1" applyBorder="1" applyAlignment="1">
      <alignment horizontal="left"/>
    </xf>
    <xf numFmtId="167" fontId="0" fillId="0" borderId="25" xfId="0" applyNumberFormat="1" applyBorder="1" applyAlignment="1">
      <alignment horizontal="center"/>
    </xf>
    <xf numFmtId="167" fontId="0" fillId="0" borderId="26" xfId="0" applyNumberFormat="1" applyBorder="1" applyAlignment="1">
      <alignment horizontal="center"/>
    </xf>
    <xf numFmtId="167" fontId="0" fillId="0" borderId="0" xfId="0" applyNumberFormat="1" applyAlignment="1">
      <alignment horizontal="center"/>
    </xf>
    <xf numFmtId="0" fontId="16" fillId="2" borderId="0" xfId="0" applyFont="1" applyFill="1"/>
    <xf numFmtId="0" fontId="17" fillId="0" borderId="0" xfId="0" applyFont="1"/>
    <xf numFmtId="0" fontId="5" fillId="0" borderId="27" xfId="0" applyFont="1" applyBorder="1"/>
    <xf numFmtId="3" fontId="1" fillId="0" borderId="28" xfId="0" applyNumberFormat="1" applyFont="1" applyBorder="1" applyAlignment="1">
      <alignment horizontal="center" wrapText="1"/>
    </xf>
    <xf numFmtId="3" fontId="1" fillId="0" borderId="29" xfId="0" applyNumberFormat="1" applyFont="1" applyBorder="1" applyAlignment="1">
      <alignment horizontal="center" wrapText="1"/>
    </xf>
    <xf numFmtId="3" fontId="1" fillId="0" borderId="30" xfId="0" applyNumberFormat="1" applyFont="1" applyBorder="1" applyAlignment="1">
      <alignment horizontal="center" wrapText="1"/>
    </xf>
    <xf numFmtId="3" fontId="0" fillId="0" borderId="0" xfId="0" applyNumberFormat="1"/>
    <xf numFmtId="0" fontId="18" fillId="0" borderId="0" xfId="0" applyFont="1"/>
    <xf numFmtId="166" fontId="0" fillId="0" borderId="31" xfId="0" applyNumberFormat="1" applyBorder="1" applyAlignment="1">
      <alignment horizontal="center"/>
    </xf>
    <xf numFmtId="166" fontId="0" fillId="0" borderId="12" xfId="0" applyNumberFormat="1" applyBorder="1" applyAlignment="1">
      <alignment horizontal="center"/>
    </xf>
    <xf numFmtId="166" fontId="0" fillId="0" borderId="32" xfId="0" applyNumberFormat="1" applyBorder="1" applyAlignment="1">
      <alignment horizontal="center"/>
    </xf>
    <xf numFmtId="166" fontId="0" fillId="0" borderId="0" xfId="0" applyNumberFormat="1"/>
    <xf numFmtId="165" fontId="0" fillId="0" borderId="33" xfId="0" applyNumberFormat="1" applyBorder="1" applyAlignment="1">
      <alignment horizontal="left"/>
    </xf>
    <xf numFmtId="167" fontId="0" fillId="0" borderId="34" xfId="0" applyNumberFormat="1" applyBorder="1" applyAlignment="1">
      <alignment horizontal="center"/>
    </xf>
    <xf numFmtId="165" fontId="0" fillId="0" borderId="35" xfId="0" applyNumberFormat="1" applyBorder="1" applyAlignment="1">
      <alignment horizontal="left"/>
    </xf>
    <xf numFmtId="167" fontId="0" fillId="0" borderId="36" xfId="0" applyNumberFormat="1" applyBorder="1" applyAlignment="1">
      <alignment horizontal="center"/>
    </xf>
    <xf numFmtId="0" fontId="1" fillId="0" borderId="37" xfId="0" applyFont="1" applyBorder="1" applyAlignment="1">
      <alignment horizontal="left"/>
    </xf>
    <xf numFmtId="49"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0" xfId="0" applyNumberFormat="1" applyAlignment="1">
      <alignment horizontal="center"/>
    </xf>
    <xf numFmtId="166" fontId="0" fillId="0" borderId="41" xfId="0" applyNumberFormat="1" applyBorder="1" applyAlignment="1">
      <alignment horizontal="center"/>
    </xf>
    <xf numFmtId="49" fontId="0" fillId="0" borderId="42" xfId="0" applyNumberFormat="1" applyBorder="1" applyAlignment="1">
      <alignment horizontal="center"/>
    </xf>
    <xf numFmtId="166" fontId="0" fillId="0" borderId="43" xfId="0" applyNumberFormat="1" applyBorder="1" applyAlignment="1">
      <alignment horizontal="center"/>
    </xf>
    <xf numFmtId="166" fontId="0" fillId="0" borderId="44" xfId="0" applyNumberFormat="1" applyBorder="1" applyAlignment="1">
      <alignment horizontal="center"/>
    </xf>
    <xf numFmtId="166" fontId="0" fillId="0" borderId="45" xfId="0" applyNumberFormat="1" applyBorder="1" applyAlignment="1">
      <alignment horizontal="center"/>
    </xf>
    <xf numFmtId="49" fontId="0" fillId="0" borderId="46" xfId="0" applyNumberFormat="1" applyBorder="1" applyAlignment="1">
      <alignment horizontal="center"/>
    </xf>
    <xf numFmtId="10" fontId="0" fillId="0" borderId="47" xfId="1" applyNumberFormat="1" applyFont="1" applyFill="1" applyBorder="1" applyAlignment="1">
      <alignment horizontal="center"/>
    </xf>
    <xf numFmtId="10" fontId="0" fillId="0" borderId="48" xfId="1" applyNumberFormat="1" applyFont="1" applyFill="1" applyBorder="1" applyAlignment="1">
      <alignment horizontal="center"/>
    </xf>
    <xf numFmtId="10" fontId="0" fillId="0" borderId="49" xfId="1" applyNumberFormat="1" applyFont="1" applyFill="1" applyBorder="1" applyAlignment="1">
      <alignment horizontal="center"/>
    </xf>
    <xf numFmtId="9" fontId="0" fillId="0" borderId="0" xfId="0" applyNumberFormat="1"/>
    <xf numFmtId="0" fontId="0" fillId="0" borderId="45" xfId="0" applyBorder="1"/>
    <xf numFmtId="0" fontId="10" fillId="0" borderId="0" xfId="0" applyFont="1" applyAlignment="1">
      <alignment horizontal="right"/>
    </xf>
    <xf numFmtId="167" fontId="0" fillId="0" borderId="12" xfId="0" applyNumberFormat="1" applyBorder="1" applyAlignment="1">
      <alignment horizontal="center"/>
    </xf>
    <xf numFmtId="167" fontId="0" fillId="0" borderId="32" xfId="0" applyNumberFormat="1" applyBorder="1" applyAlignment="1">
      <alignment horizontal="center"/>
    </xf>
    <xf numFmtId="0" fontId="1" fillId="0" borderId="50" xfId="0" applyFont="1" applyBorder="1" applyAlignment="1">
      <alignment horizontal="center" wrapText="1"/>
    </xf>
    <xf numFmtId="3" fontId="0" fillId="0" borderId="0" xfId="0" applyNumberFormat="1" applyAlignment="1">
      <alignment horizontal="center"/>
    </xf>
    <xf numFmtId="0" fontId="18" fillId="2" borderId="0" xfId="0" applyFont="1" applyFill="1"/>
    <xf numFmtId="166" fontId="0" fillId="2" borderId="0" xfId="0" applyNumberFormat="1" applyFill="1" applyAlignment="1">
      <alignment horizontal="center"/>
    </xf>
    <xf numFmtId="166" fontId="1" fillId="0" borderId="0" xfId="0" applyNumberFormat="1" applyFont="1"/>
    <xf numFmtId="166" fontId="0" fillId="0" borderId="14" xfId="0" applyNumberFormat="1" applyBorder="1" applyAlignment="1">
      <alignment horizontal="center"/>
    </xf>
    <xf numFmtId="167" fontId="0" fillId="0" borderId="51" xfId="0" applyNumberFormat="1" applyBorder="1" applyAlignment="1">
      <alignment horizontal="center"/>
    </xf>
    <xf numFmtId="0" fontId="1" fillId="0" borderId="52" xfId="0" applyFont="1" applyBorder="1"/>
    <xf numFmtId="0" fontId="0" fillId="0" borderId="52" xfId="0" applyBorder="1"/>
    <xf numFmtId="0" fontId="1" fillId="0" borderId="5" xfId="0" applyFont="1" applyBorder="1" applyAlignment="1">
      <alignment horizontal="center" wrapText="1"/>
    </xf>
    <xf numFmtId="0" fontId="0" fillId="0" borderId="1" xfId="0" applyBorder="1" applyAlignment="1">
      <alignment horizontal="center" wrapText="1"/>
    </xf>
    <xf numFmtId="0" fontId="18" fillId="0" borderId="1" xfId="0" applyFont="1" applyBorder="1" applyAlignment="1">
      <alignment horizontal="center" wrapText="1"/>
    </xf>
    <xf numFmtId="0" fontId="16" fillId="0" borderId="0" xfId="0" applyFont="1"/>
    <xf numFmtId="0" fontId="1" fillId="0" borderId="53" xfId="0" applyFont="1" applyBorder="1" applyAlignment="1">
      <alignment horizontal="center" wrapText="1"/>
    </xf>
    <xf numFmtId="0" fontId="1" fillId="0" borderId="54" xfId="0" applyFont="1" applyBorder="1" applyAlignment="1">
      <alignment horizontal="center" wrapText="1"/>
    </xf>
    <xf numFmtId="0" fontId="1" fillId="0" borderId="55" xfId="0" applyFont="1" applyBorder="1" applyAlignment="1">
      <alignment horizontal="center" wrapText="1"/>
    </xf>
    <xf numFmtId="166" fontId="0" fillId="0" borderId="1" xfId="0" applyNumberFormat="1" applyBorder="1" applyAlignment="1">
      <alignment horizontal="center"/>
    </xf>
    <xf numFmtId="0" fontId="18" fillId="0" borderId="1" xfId="0" applyFont="1" applyBorder="1"/>
    <xf numFmtId="165" fontId="0" fillId="0" borderId="1" xfId="0" applyNumberFormat="1" applyBorder="1" applyAlignment="1">
      <alignment horizontal="left"/>
    </xf>
    <xf numFmtId="166" fontId="0" fillId="2" borderId="1" xfId="0" applyNumberFormat="1" applyFill="1" applyBorder="1" applyAlignment="1">
      <alignment horizontal="center"/>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right" vertical="top" wrapText="1"/>
    </xf>
    <xf numFmtId="0" fontId="1" fillId="0" borderId="0" xfId="0" applyFont="1" applyAlignment="1">
      <alignment horizontal="center" wrapText="1"/>
    </xf>
    <xf numFmtId="0" fontId="0" fillId="0" borderId="1" xfId="0" applyBorder="1"/>
    <xf numFmtId="2" fontId="0" fillId="0" borderId="1" xfId="0" applyNumberFormat="1" applyBorder="1"/>
    <xf numFmtId="0" fontId="1" fillId="2" borderId="1" xfId="0" applyFont="1" applyFill="1" applyBorder="1"/>
    <xf numFmtId="2" fontId="0" fillId="2" borderId="1" xfId="0" applyNumberFormat="1" applyFill="1" applyBorder="1"/>
    <xf numFmtId="164" fontId="0" fillId="0" borderId="1" xfId="0" applyNumberFormat="1" applyBorder="1"/>
    <xf numFmtId="164" fontId="0" fillId="2" borderId="1" xfId="0" applyNumberFormat="1" applyFill="1" applyBorder="1"/>
    <xf numFmtId="0" fontId="18" fillId="2" borderId="1" xfId="0" applyFont="1" applyFill="1" applyBorder="1"/>
    <xf numFmtId="3" fontId="1" fillId="0" borderId="1" xfId="0" applyNumberFormat="1" applyFont="1" applyBorder="1" applyAlignment="1">
      <alignment horizontal="center" wrapText="1"/>
    </xf>
    <xf numFmtId="168" fontId="0" fillId="0" borderId="1" xfId="0" applyNumberFormat="1" applyBorder="1"/>
    <xf numFmtId="0" fontId="0" fillId="2" borderId="0" xfId="0" applyFill="1"/>
    <xf numFmtId="168" fontId="0" fillId="2" borderId="1" xfId="0" applyNumberFormat="1" applyFill="1" applyBorder="1"/>
    <xf numFmtId="0" fontId="1" fillId="0" borderId="60" xfId="0" applyFont="1" applyBorder="1" applyAlignment="1">
      <alignment horizontal="center" wrapText="1"/>
    </xf>
    <xf numFmtId="0" fontId="0" fillId="0" borderId="0" xfId="0" applyAlignment="1">
      <alignment vertical="top" wrapText="1"/>
    </xf>
    <xf numFmtId="0" fontId="1" fillId="0" borderId="56" xfId="0" applyFont="1" applyBorder="1" applyAlignment="1">
      <alignment horizontal="center" wrapText="1"/>
    </xf>
    <xf numFmtId="0" fontId="22" fillId="2" borderId="1" xfId="0" applyFont="1" applyFill="1" applyBorder="1" applyAlignment="1">
      <alignment horizontal="center" vertical="center" wrapText="1"/>
    </xf>
    <xf numFmtId="0" fontId="0" fillId="2" borderId="1" xfId="0" applyFill="1" applyBorder="1"/>
    <xf numFmtId="0" fontId="1" fillId="0" borderId="57" xfId="0" applyFont="1" applyBorder="1" applyAlignment="1">
      <alignment horizontal="center"/>
    </xf>
    <xf numFmtId="0" fontId="1" fillId="0" borderId="58" xfId="0" applyFont="1" applyBorder="1" applyAlignment="1">
      <alignment horizontal="center"/>
    </xf>
    <xf numFmtId="0" fontId="1" fillId="0" borderId="59" xfId="0" applyFont="1" applyBorder="1" applyAlignment="1">
      <alignment horizontal="center"/>
    </xf>
    <xf numFmtId="0" fontId="16"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cellXfs>
  <cellStyles count="2">
    <cellStyle name="Normal" xfId="0" builtinId="0"/>
    <cellStyle name="Percent" xfId="1" builtinId="5"/>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08" name="TextBox 707">
          <a:extLst>
            <a:ext uri="{FF2B5EF4-FFF2-40B4-BE49-F238E27FC236}">
              <a16:creationId xmlns:a16="http://schemas.microsoft.com/office/drawing/2014/main" id="{B7C42574-6BA2-4D5B-AECF-EFDE1C3495F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09" name="TextBox 708">
          <a:extLst>
            <a:ext uri="{FF2B5EF4-FFF2-40B4-BE49-F238E27FC236}">
              <a16:creationId xmlns:a16="http://schemas.microsoft.com/office/drawing/2014/main" id="{19C23788-D50B-4457-85DB-C111C28C352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0" name="TextBox 709">
          <a:extLst>
            <a:ext uri="{FF2B5EF4-FFF2-40B4-BE49-F238E27FC236}">
              <a16:creationId xmlns:a16="http://schemas.microsoft.com/office/drawing/2014/main" id="{594EF1E4-9345-4641-96BE-524A8F50189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1" name="TextBox 710">
          <a:extLst>
            <a:ext uri="{FF2B5EF4-FFF2-40B4-BE49-F238E27FC236}">
              <a16:creationId xmlns:a16="http://schemas.microsoft.com/office/drawing/2014/main" id="{D0E043F7-FF54-4D2D-B341-33972FF0F37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2" name="TextBox 711">
          <a:extLst>
            <a:ext uri="{FF2B5EF4-FFF2-40B4-BE49-F238E27FC236}">
              <a16:creationId xmlns:a16="http://schemas.microsoft.com/office/drawing/2014/main" id="{B36B676C-005B-4243-817A-34BD8CC44F6D}"/>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3" name="TextBox 712">
          <a:extLst>
            <a:ext uri="{FF2B5EF4-FFF2-40B4-BE49-F238E27FC236}">
              <a16:creationId xmlns:a16="http://schemas.microsoft.com/office/drawing/2014/main" id="{5B90A34B-C455-4CC6-AB4C-47C7544C152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4" name="TextBox 713">
          <a:extLst>
            <a:ext uri="{FF2B5EF4-FFF2-40B4-BE49-F238E27FC236}">
              <a16:creationId xmlns:a16="http://schemas.microsoft.com/office/drawing/2014/main" id="{3D24F531-669A-4D44-B493-6CC81A84D2F1}"/>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5" name="TextBox 714">
          <a:extLst>
            <a:ext uri="{FF2B5EF4-FFF2-40B4-BE49-F238E27FC236}">
              <a16:creationId xmlns:a16="http://schemas.microsoft.com/office/drawing/2014/main" id="{8EE0B6B1-0778-4968-8BEA-A735D58C286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6" name="TextBox 715">
          <a:extLst>
            <a:ext uri="{FF2B5EF4-FFF2-40B4-BE49-F238E27FC236}">
              <a16:creationId xmlns:a16="http://schemas.microsoft.com/office/drawing/2014/main" id="{D91CEDF2-4137-44A2-BFD7-C052B30F676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7" name="TextBox 716">
          <a:extLst>
            <a:ext uri="{FF2B5EF4-FFF2-40B4-BE49-F238E27FC236}">
              <a16:creationId xmlns:a16="http://schemas.microsoft.com/office/drawing/2014/main" id="{5DAB0FC3-6CD1-42C8-BD20-F624F615D7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8" name="TextBox 717">
          <a:extLst>
            <a:ext uri="{FF2B5EF4-FFF2-40B4-BE49-F238E27FC236}">
              <a16:creationId xmlns:a16="http://schemas.microsoft.com/office/drawing/2014/main" id="{1C413EF7-BA34-435E-BEF2-1542A713A46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9" name="TextBox 718">
          <a:extLst>
            <a:ext uri="{FF2B5EF4-FFF2-40B4-BE49-F238E27FC236}">
              <a16:creationId xmlns:a16="http://schemas.microsoft.com/office/drawing/2014/main" id="{00ABE70A-AD71-4CA9-9D61-96BF912CD3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20" name="TextBox 719">
          <a:extLst>
            <a:ext uri="{FF2B5EF4-FFF2-40B4-BE49-F238E27FC236}">
              <a16:creationId xmlns:a16="http://schemas.microsoft.com/office/drawing/2014/main" id="{486B15A5-A350-452A-82E2-B59337674C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1" name="TextBox 720">
          <a:extLst>
            <a:ext uri="{FF2B5EF4-FFF2-40B4-BE49-F238E27FC236}">
              <a16:creationId xmlns:a16="http://schemas.microsoft.com/office/drawing/2014/main" id="{F4FCD927-EE13-46D2-B531-63178B082BB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2" name="TextBox 721">
          <a:extLst>
            <a:ext uri="{FF2B5EF4-FFF2-40B4-BE49-F238E27FC236}">
              <a16:creationId xmlns:a16="http://schemas.microsoft.com/office/drawing/2014/main" id="{100138B7-380E-41E5-ADA6-6D02B263621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3" name="TextBox 722">
          <a:extLst>
            <a:ext uri="{FF2B5EF4-FFF2-40B4-BE49-F238E27FC236}">
              <a16:creationId xmlns:a16="http://schemas.microsoft.com/office/drawing/2014/main" id="{1D981503-7A14-40B4-8D49-19C6AC746A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4" name="TextBox 723">
          <a:extLst>
            <a:ext uri="{FF2B5EF4-FFF2-40B4-BE49-F238E27FC236}">
              <a16:creationId xmlns:a16="http://schemas.microsoft.com/office/drawing/2014/main" id="{64450D90-7B6D-40F7-A692-602B3DD563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5" name="TextBox 724">
          <a:extLst>
            <a:ext uri="{FF2B5EF4-FFF2-40B4-BE49-F238E27FC236}">
              <a16:creationId xmlns:a16="http://schemas.microsoft.com/office/drawing/2014/main" id="{6FC6DB96-2E98-41C2-BA09-589FBC8B9342}"/>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726" name="TextBox 725">
          <a:extLst>
            <a:ext uri="{FF2B5EF4-FFF2-40B4-BE49-F238E27FC236}">
              <a16:creationId xmlns:a16="http://schemas.microsoft.com/office/drawing/2014/main" id="{E26319A4-A6DA-48EB-A267-AF644C1638EF}"/>
            </a:ext>
          </a:extLst>
        </xdr:cNvPr>
        <xdr:cNvSpPr txBox="1"/>
      </xdr:nvSpPr>
      <xdr:spPr>
        <a:xfrm>
          <a:off x="66198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727" name="TextBox 726">
          <a:extLst>
            <a:ext uri="{FF2B5EF4-FFF2-40B4-BE49-F238E27FC236}">
              <a16:creationId xmlns:a16="http://schemas.microsoft.com/office/drawing/2014/main" id="{4040C963-090B-4B32-B17C-74A7214DCFA9}"/>
            </a:ext>
          </a:extLst>
        </xdr:cNvPr>
        <xdr:cNvSpPr txBox="1"/>
      </xdr:nvSpPr>
      <xdr:spPr>
        <a:xfrm>
          <a:off x="66198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8" name="TextBox 727">
          <a:extLst>
            <a:ext uri="{FF2B5EF4-FFF2-40B4-BE49-F238E27FC236}">
              <a16:creationId xmlns:a16="http://schemas.microsoft.com/office/drawing/2014/main" id="{177B98E2-063B-4ADB-A730-3F20BC686DF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0</xdr:rowOff>
    </xdr:from>
    <xdr:ext cx="65" cy="172227"/>
    <xdr:sp macro="" textlink="">
      <xdr:nvSpPr>
        <xdr:cNvPr id="729" name="TextBox 728">
          <a:extLst>
            <a:ext uri="{FF2B5EF4-FFF2-40B4-BE49-F238E27FC236}">
              <a16:creationId xmlns:a16="http://schemas.microsoft.com/office/drawing/2014/main" id="{7C85460B-FBAB-4C98-939D-2239EDF31A8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0" name="TextBox 729">
          <a:extLst>
            <a:ext uri="{FF2B5EF4-FFF2-40B4-BE49-F238E27FC236}">
              <a16:creationId xmlns:a16="http://schemas.microsoft.com/office/drawing/2014/main" id="{9A48D565-7052-4388-83F5-8570800A9D8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1" name="TextBox 730">
          <a:extLst>
            <a:ext uri="{FF2B5EF4-FFF2-40B4-BE49-F238E27FC236}">
              <a16:creationId xmlns:a16="http://schemas.microsoft.com/office/drawing/2014/main" id="{166337FD-3D1E-4D13-9EDD-D0B5042B906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2" name="TextBox 731">
          <a:extLst>
            <a:ext uri="{FF2B5EF4-FFF2-40B4-BE49-F238E27FC236}">
              <a16:creationId xmlns:a16="http://schemas.microsoft.com/office/drawing/2014/main" id="{BE69260E-89AC-4C7A-83D8-2ABD8BFD053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3" name="TextBox 732">
          <a:extLst>
            <a:ext uri="{FF2B5EF4-FFF2-40B4-BE49-F238E27FC236}">
              <a16:creationId xmlns:a16="http://schemas.microsoft.com/office/drawing/2014/main" id="{5FA14B45-FFE2-4146-AD97-65B3DA940B7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4" name="TextBox 733">
          <a:extLst>
            <a:ext uri="{FF2B5EF4-FFF2-40B4-BE49-F238E27FC236}">
              <a16:creationId xmlns:a16="http://schemas.microsoft.com/office/drawing/2014/main" id="{CF723BEA-203F-4EE8-988A-354F9DE9C28D}"/>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5" name="TextBox 734">
          <a:extLst>
            <a:ext uri="{FF2B5EF4-FFF2-40B4-BE49-F238E27FC236}">
              <a16:creationId xmlns:a16="http://schemas.microsoft.com/office/drawing/2014/main" id="{642E1919-FE31-4247-8264-98664E3D01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36" name="TextBox 735">
          <a:extLst>
            <a:ext uri="{FF2B5EF4-FFF2-40B4-BE49-F238E27FC236}">
              <a16:creationId xmlns:a16="http://schemas.microsoft.com/office/drawing/2014/main" id="{CA55A115-F63F-4D25-839D-3E3AEE8575A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37" name="TextBox 736">
          <a:extLst>
            <a:ext uri="{FF2B5EF4-FFF2-40B4-BE49-F238E27FC236}">
              <a16:creationId xmlns:a16="http://schemas.microsoft.com/office/drawing/2014/main" id="{3645C690-7C0A-4935-A1E3-BBF09A02C89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38" name="TextBox 737">
          <a:extLst>
            <a:ext uri="{FF2B5EF4-FFF2-40B4-BE49-F238E27FC236}">
              <a16:creationId xmlns:a16="http://schemas.microsoft.com/office/drawing/2014/main" id="{B22C2E44-C701-4330-B8D2-DA117A8079D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39" name="TextBox 738">
          <a:extLst>
            <a:ext uri="{FF2B5EF4-FFF2-40B4-BE49-F238E27FC236}">
              <a16:creationId xmlns:a16="http://schemas.microsoft.com/office/drawing/2014/main" id="{A7CEF4DD-4868-4C90-84C4-AE6E58B9B3A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0" name="TextBox 739">
          <a:extLst>
            <a:ext uri="{FF2B5EF4-FFF2-40B4-BE49-F238E27FC236}">
              <a16:creationId xmlns:a16="http://schemas.microsoft.com/office/drawing/2014/main" id="{23B16FED-ABD5-4EAE-9583-253D943D1CB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1" name="TextBox 740">
          <a:extLst>
            <a:ext uri="{FF2B5EF4-FFF2-40B4-BE49-F238E27FC236}">
              <a16:creationId xmlns:a16="http://schemas.microsoft.com/office/drawing/2014/main" id="{8E29F8EC-33D0-4979-9DB3-3B6D60AC9E6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2" name="TextBox 741">
          <a:extLst>
            <a:ext uri="{FF2B5EF4-FFF2-40B4-BE49-F238E27FC236}">
              <a16:creationId xmlns:a16="http://schemas.microsoft.com/office/drawing/2014/main" id="{F0583BAA-BD1E-4B92-B384-E80EA9E5E98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43" name="TextBox 742">
          <a:extLst>
            <a:ext uri="{FF2B5EF4-FFF2-40B4-BE49-F238E27FC236}">
              <a16:creationId xmlns:a16="http://schemas.microsoft.com/office/drawing/2014/main" id="{1318F1E5-D70D-4931-8F58-E676EBF2FD67}"/>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44" name="TextBox 743">
          <a:extLst>
            <a:ext uri="{FF2B5EF4-FFF2-40B4-BE49-F238E27FC236}">
              <a16:creationId xmlns:a16="http://schemas.microsoft.com/office/drawing/2014/main" id="{8223E3A3-C3A6-4BFC-8DC2-19045C19368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5" name="TextBox 744">
          <a:extLst>
            <a:ext uri="{FF2B5EF4-FFF2-40B4-BE49-F238E27FC236}">
              <a16:creationId xmlns:a16="http://schemas.microsoft.com/office/drawing/2014/main" id="{5189E1E3-72CE-490A-B745-4F3C94297E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6" name="TextBox 745">
          <a:extLst>
            <a:ext uri="{FF2B5EF4-FFF2-40B4-BE49-F238E27FC236}">
              <a16:creationId xmlns:a16="http://schemas.microsoft.com/office/drawing/2014/main" id="{68AAD93C-3B3A-49FB-89E4-46D4276395D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7" name="TextBox 746">
          <a:extLst>
            <a:ext uri="{FF2B5EF4-FFF2-40B4-BE49-F238E27FC236}">
              <a16:creationId xmlns:a16="http://schemas.microsoft.com/office/drawing/2014/main" id="{70F3DED5-2105-4D13-9908-A54BF756B2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8" name="TextBox 747">
          <a:extLst>
            <a:ext uri="{FF2B5EF4-FFF2-40B4-BE49-F238E27FC236}">
              <a16:creationId xmlns:a16="http://schemas.microsoft.com/office/drawing/2014/main" id="{746941CD-0289-474F-ADA4-7DE2B2C300FC}"/>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49" name="TextBox 748">
          <a:extLst>
            <a:ext uri="{FF2B5EF4-FFF2-40B4-BE49-F238E27FC236}">
              <a16:creationId xmlns:a16="http://schemas.microsoft.com/office/drawing/2014/main" id="{1CEDE657-3191-440B-941A-09F4887BBB54}"/>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0" name="TextBox 749">
          <a:extLst>
            <a:ext uri="{FF2B5EF4-FFF2-40B4-BE49-F238E27FC236}">
              <a16:creationId xmlns:a16="http://schemas.microsoft.com/office/drawing/2014/main" id="{6DD6803C-6D39-49DE-9345-47C7F8CB16E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1" name="TextBox 750">
          <a:extLst>
            <a:ext uri="{FF2B5EF4-FFF2-40B4-BE49-F238E27FC236}">
              <a16:creationId xmlns:a16="http://schemas.microsoft.com/office/drawing/2014/main" id="{235B7DAB-07C7-4BB6-8D13-3B6C1BB0318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2" name="TextBox 751">
          <a:extLst>
            <a:ext uri="{FF2B5EF4-FFF2-40B4-BE49-F238E27FC236}">
              <a16:creationId xmlns:a16="http://schemas.microsoft.com/office/drawing/2014/main" id="{4CAE8A38-64E9-4D74-8F53-B53BCA478B2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3" name="TextBox 752">
          <a:extLst>
            <a:ext uri="{FF2B5EF4-FFF2-40B4-BE49-F238E27FC236}">
              <a16:creationId xmlns:a16="http://schemas.microsoft.com/office/drawing/2014/main" id="{EC9DA9D1-FC3D-4287-A729-18223549FAB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4" name="TextBox 753">
          <a:extLst>
            <a:ext uri="{FF2B5EF4-FFF2-40B4-BE49-F238E27FC236}">
              <a16:creationId xmlns:a16="http://schemas.microsoft.com/office/drawing/2014/main" id="{D6BB9C82-6FBD-440F-8D4E-76166BBBD5E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5" name="TextBox 754">
          <a:extLst>
            <a:ext uri="{FF2B5EF4-FFF2-40B4-BE49-F238E27FC236}">
              <a16:creationId xmlns:a16="http://schemas.microsoft.com/office/drawing/2014/main" id="{E017CF46-3A19-47E0-8B38-97511518E37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6" name="TextBox 755">
          <a:extLst>
            <a:ext uri="{FF2B5EF4-FFF2-40B4-BE49-F238E27FC236}">
              <a16:creationId xmlns:a16="http://schemas.microsoft.com/office/drawing/2014/main" id="{404F1D7F-B09D-489E-AEC2-EBD2191571F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7" name="TextBox 756">
          <a:extLst>
            <a:ext uri="{FF2B5EF4-FFF2-40B4-BE49-F238E27FC236}">
              <a16:creationId xmlns:a16="http://schemas.microsoft.com/office/drawing/2014/main" id="{CC679BE9-9ABF-473F-86B4-3F9F637C962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8" name="TextBox 757">
          <a:extLst>
            <a:ext uri="{FF2B5EF4-FFF2-40B4-BE49-F238E27FC236}">
              <a16:creationId xmlns:a16="http://schemas.microsoft.com/office/drawing/2014/main" id="{CDF7079A-94B6-4291-9F70-FCA53EDE263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9" name="TextBox 758">
          <a:extLst>
            <a:ext uri="{FF2B5EF4-FFF2-40B4-BE49-F238E27FC236}">
              <a16:creationId xmlns:a16="http://schemas.microsoft.com/office/drawing/2014/main" id="{403438B9-1342-4526-94BB-8CB38C7AB6C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0" name="TextBox 759">
          <a:extLst>
            <a:ext uri="{FF2B5EF4-FFF2-40B4-BE49-F238E27FC236}">
              <a16:creationId xmlns:a16="http://schemas.microsoft.com/office/drawing/2014/main" id="{25BF869B-04BC-44EB-BFBB-BD5EC91D828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1" name="TextBox 760">
          <a:extLst>
            <a:ext uri="{FF2B5EF4-FFF2-40B4-BE49-F238E27FC236}">
              <a16:creationId xmlns:a16="http://schemas.microsoft.com/office/drawing/2014/main" id="{7D470E7F-A547-4DB9-8EE7-4163A41772F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2" name="TextBox 761">
          <a:extLst>
            <a:ext uri="{FF2B5EF4-FFF2-40B4-BE49-F238E27FC236}">
              <a16:creationId xmlns:a16="http://schemas.microsoft.com/office/drawing/2014/main" id="{C7014F9D-67A4-4D5D-B809-E76BCE6FB73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3" name="TextBox 762">
          <a:extLst>
            <a:ext uri="{FF2B5EF4-FFF2-40B4-BE49-F238E27FC236}">
              <a16:creationId xmlns:a16="http://schemas.microsoft.com/office/drawing/2014/main" id="{483106FB-4304-44A9-BB4F-2D62B6B498A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4" name="TextBox 763">
          <a:extLst>
            <a:ext uri="{FF2B5EF4-FFF2-40B4-BE49-F238E27FC236}">
              <a16:creationId xmlns:a16="http://schemas.microsoft.com/office/drawing/2014/main" id="{14E2C1E6-0743-4D08-8CC4-F312EF31AA6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5" name="TextBox 764">
          <a:extLst>
            <a:ext uri="{FF2B5EF4-FFF2-40B4-BE49-F238E27FC236}">
              <a16:creationId xmlns:a16="http://schemas.microsoft.com/office/drawing/2014/main" id="{E1727D51-A571-48EB-9A17-C65A7F17C7C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6" name="TextBox 765">
          <a:extLst>
            <a:ext uri="{FF2B5EF4-FFF2-40B4-BE49-F238E27FC236}">
              <a16:creationId xmlns:a16="http://schemas.microsoft.com/office/drawing/2014/main" id="{E65B7CE1-E612-4447-88F7-B60FC21909D7}"/>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7" name="TextBox 766">
          <a:extLst>
            <a:ext uri="{FF2B5EF4-FFF2-40B4-BE49-F238E27FC236}">
              <a16:creationId xmlns:a16="http://schemas.microsoft.com/office/drawing/2014/main" id="{464D1D8D-28A0-407B-8B9C-05E8627169E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8" name="TextBox 767">
          <a:extLst>
            <a:ext uri="{FF2B5EF4-FFF2-40B4-BE49-F238E27FC236}">
              <a16:creationId xmlns:a16="http://schemas.microsoft.com/office/drawing/2014/main" id="{B3711098-00A2-47C9-89AB-7EAEDF5BE622}"/>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9" name="TextBox 768">
          <a:extLst>
            <a:ext uri="{FF2B5EF4-FFF2-40B4-BE49-F238E27FC236}">
              <a16:creationId xmlns:a16="http://schemas.microsoft.com/office/drawing/2014/main" id="{DD1A8C37-9B00-4D91-A61C-E25BB6DF922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0" name="TextBox 769">
          <a:extLst>
            <a:ext uri="{FF2B5EF4-FFF2-40B4-BE49-F238E27FC236}">
              <a16:creationId xmlns:a16="http://schemas.microsoft.com/office/drawing/2014/main" id="{96A64CE0-14DE-47BA-9ADC-DD4B73D7CD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1" name="TextBox 770">
          <a:extLst>
            <a:ext uri="{FF2B5EF4-FFF2-40B4-BE49-F238E27FC236}">
              <a16:creationId xmlns:a16="http://schemas.microsoft.com/office/drawing/2014/main" id="{0D201C5D-BD26-4782-9D9E-511C93D90FA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2" name="TextBox 771">
          <a:extLst>
            <a:ext uri="{FF2B5EF4-FFF2-40B4-BE49-F238E27FC236}">
              <a16:creationId xmlns:a16="http://schemas.microsoft.com/office/drawing/2014/main" id="{0399093D-E49B-47A5-81E9-3DFD2C20667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3" name="TextBox 772">
          <a:extLst>
            <a:ext uri="{FF2B5EF4-FFF2-40B4-BE49-F238E27FC236}">
              <a16:creationId xmlns:a16="http://schemas.microsoft.com/office/drawing/2014/main" id="{AFA18637-8FC5-4B33-A11A-6FAD4BAFA3E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4" name="TextBox 773">
          <a:extLst>
            <a:ext uri="{FF2B5EF4-FFF2-40B4-BE49-F238E27FC236}">
              <a16:creationId xmlns:a16="http://schemas.microsoft.com/office/drawing/2014/main" id="{1BA8450A-5123-449C-808B-0A96C3134B1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75" name="TextBox 774">
          <a:extLst>
            <a:ext uri="{FF2B5EF4-FFF2-40B4-BE49-F238E27FC236}">
              <a16:creationId xmlns:a16="http://schemas.microsoft.com/office/drawing/2014/main" id="{2AA64A15-DAC2-4D40-9CA4-8DA6888E01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76" name="TextBox 775">
          <a:extLst>
            <a:ext uri="{FF2B5EF4-FFF2-40B4-BE49-F238E27FC236}">
              <a16:creationId xmlns:a16="http://schemas.microsoft.com/office/drawing/2014/main" id="{A116A1DE-F5D4-4118-BCC4-8CFDBA416F5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77" name="TextBox 776">
          <a:extLst>
            <a:ext uri="{FF2B5EF4-FFF2-40B4-BE49-F238E27FC236}">
              <a16:creationId xmlns:a16="http://schemas.microsoft.com/office/drawing/2014/main" id="{59107A1A-9FB6-4079-AC79-3D8094F3A90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78" name="TextBox 777">
          <a:extLst>
            <a:ext uri="{FF2B5EF4-FFF2-40B4-BE49-F238E27FC236}">
              <a16:creationId xmlns:a16="http://schemas.microsoft.com/office/drawing/2014/main" id="{3211E726-52B8-4DF2-A5A0-AB24114000D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79" name="TextBox 778">
          <a:extLst>
            <a:ext uri="{FF2B5EF4-FFF2-40B4-BE49-F238E27FC236}">
              <a16:creationId xmlns:a16="http://schemas.microsoft.com/office/drawing/2014/main" id="{6F4EA9CF-3AED-456E-A3BF-4D91F110467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80" name="TextBox 779">
          <a:extLst>
            <a:ext uri="{FF2B5EF4-FFF2-40B4-BE49-F238E27FC236}">
              <a16:creationId xmlns:a16="http://schemas.microsoft.com/office/drawing/2014/main" id="{7A678418-75AA-4AEE-B0CF-2C7241DCCE61}"/>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81" name="TextBox 780">
          <a:extLst>
            <a:ext uri="{FF2B5EF4-FFF2-40B4-BE49-F238E27FC236}">
              <a16:creationId xmlns:a16="http://schemas.microsoft.com/office/drawing/2014/main" id="{91641F6C-592A-499F-A540-2274F3569C8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82" name="TextBox 781">
          <a:extLst>
            <a:ext uri="{FF2B5EF4-FFF2-40B4-BE49-F238E27FC236}">
              <a16:creationId xmlns:a16="http://schemas.microsoft.com/office/drawing/2014/main" id="{2127EE1F-85D3-428E-A9E9-00F82B321D12}"/>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83" name="TextBox 782">
          <a:extLst>
            <a:ext uri="{FF2B5EF4-FFF2-40B4-BE49-F238E27FC236}">
              <a16:creationId xmlns:a16="http://schemas.microsoft.com/office/drawing/2014/main" id="{E49192BA-6806-4549-B3F8-1215A2BB67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4" name="TextBox 783">
          <a:extLst>
            <a:ext uri="{FF2B5EF4-FFF2-40B4-BE49-F238E27FC236}">
              <a16:creationId xmlns:a16="http://schemas.microsoft.com/office/drawing/2014/main" id="{4FCF96C1-08B3-43AD-89C6-2C07DE2A9E6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5" name="TextBox 784">
          <a:extLst>
            <a:ext uri="{FF2B5EF4-FFF2-40B4-BE49-F238E27FC236}">
              <a16:creationId xmlns:a16="http://schemas.microsoft.com/office/drawing/2014/main" id="{69950EE9-FA4C-4C32-A8BA-1A02223745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6" name="TextBox 785">
          <a:extLst>
            <a:ext uri="{FF2B5EF4-FFF2-40B4-BE49-F238E27FC236}">
              <a16:creationId xmlns:a16="http://schemas.microsoft.com/office/drawing/2014/main" id="{4FAFB286-9620-4A70-BB44-F14625AF46F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7" name="TextBox 786">
          <a:extLst>
            <a:ext uri="{FF2B5EF4-FFF2-40B4-BE49-F238E27FC236}">
              <a16:creationId xmlns:a16="http://schemas.microsoft.com/office/drawing/2014/main" id="{C2905497-B44B-4AAA-B6AD-15EE08FA07D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88" name="TextBox 787">
          <a:extLst>
            <a:ext uri="{FF2B5EF4-FFF2-40B4-BE49-F238E27FC236}">
              <a16:creationId xmlns:a16="http://schemas.microsoft.com/office/drawing/2014/main" id="{24816FA9-0BB3-476B-B25B-634AF8126D0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89" name="TextBox 788">
          <a:extLst>
            <a:ext uri="{FF2B5EF4-FFF2-40B4-BE49-F238E27FC236}">
              <a16:creationId xmlns:a16="http://schemas.microsoft.com/office/drawing/2014/main" id="{6FB2C2EC-3D81-4C6F-8810-DF1A7E439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0" name="TextBox 789">
          <a:extLst>
            <a:ext uri="{FF2B5EF4-FFF2-40B4-BE49-F238E27FC236}">
              <a16:creationId xmlns:a16="http://schemas.microsoft.com/office/drawing/2014/main" id="{C6049B1C-E5B4-4BAB-919E-F4A4E05C310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1" name="TextBox 790">
          <a:extLst>
            <a:ext uri="{FF2B5EF4-FFF2-40B4-BE49-F238E27FC236}">
              <a16:creationId xmlns:a16="http://schemas.microsoft.com/office/drawing/2014/main" id="{86201621-6523-4EAF-8673-5CFAE2F734F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2" name="TextBox 791">
          <a:extLst>
            <a:ext uri="{FF2B5EF4-FFF2-40B4-BE49-F238E27FC236}">
              <a16:creationId xmlns:a16="http://schemas.microsoft.com/office/drawing/2014/main" id="{B1744AA5-87D2-4659-AF5A-47E5CC641B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3" name="TextBox 792">
          <a:extLst>
            <a:ext uri="{FF2B5EF4-FFF2-40B4-BE49-F238E27FC236}">
              <a16:creationId xmlns:a16="http://schemas.microsoft.com/office/drawing/2014/main" id="{E8D48558-0DFB-4723-AF06-8A3EE3963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4" name="TextBox 793">
          <a:extLst>
            <a:ext uri="{FF2B5EF4-FFF2-40B4-BE49-F238E27FC236}">
              <a16:creationId xmlns:a16="http://schemas.microsoft.com/office/drawing/2014/main" id="{D03F45D0-3ADE-4A64-B2A6-EB0CA8EE2A0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5" name="TextBox 794">
          <a:extLst>
            <a:ext uri="{FF2B5EF4-FFF2-40B4-BE49-F238E27FC236}">
              <a16:creationId xmlns:a16="http://schemas.microsoft.com/office/drawing/2014/main" id="{0896231E-8C05-462D-8DC3-CDC1EBF107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6" name="TextBox 795">
          <a:extLst>
            <a:ext uri="{FF2B5EF4-FFF2-40B4-BE49-F238E27FC236}">
              <a16:creationId xmlns:a16="http://schemas.microsoft.com/office/drawing/2014/main" id="{6EF73D58-82DD-45AA-AFF4-B4DB49F37B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7" name="TextBox 796">
          <a:extLst>
            <a:ext uri="{FF2B5EF4-FFF2-40B4-BE49-F238E27FC236}">
              <a16:creationId xmlns:a16="http://schemas.microsoft.com/office/drawing/2014/main" id="{4F712CF1-CFAC-42ED-99C1-10D7C1A67D2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8" name="TextBox 797">
          <a:extLst>
            <a:ext uri="{FF2B5EF4-FFF2-40B4-BE49-F238E27FC236}">
              <a16:creationId xmlns:a16="http://schemas.microsoft.com/office/drawing/2014/main" id="{6C7A3486-CA67-4645-B47D-B6A98C12EFD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9" name="TextBox 798">
          <a:extLst>
            <a:ext uri="{FF2B5EF4-FFF2-40B4-BE49-F238E27FC236}">
              <a16:creationId xmlns:a16="http://schemas.microsoft.com/office/drawing/2014/main" id="{D82D0A7B-A6EE-4D33-A90B-1ED62DBC31CA}"/>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0" name="TextBox 799">
          <a:extLst>
            <a:ext uri="{FF2B5EF4-FFF2-40B4-BE49-F238E27FC236}">
              <a16:creationId xmlns:a16="http://schemas.microsoft.com/office/drawing/2014/main" id="{BAEB3E17-BAC7-4242-A34F-5EFF807C2CE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1" name="TextBox 800">
          <a:extLst>
            <a:ext uri="{FF2B5EF4-FFF2-40B4-BE49-F238E27FC236}">
              <a16:creationId xmlns:a16="http://schemas.microsoft.com/office/drawing/2014/main" id="{2CEA7E6D-867E-491B-BD76-315BF14C4D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2" name="TextBox 801">
          <a:extLst>
            <a:ext uri="{FF2B5EF4-FFF2-40B4-BE49-F238E27FC236}">
              <a16:creationId xmlns:a16="http://schemas.microsoft.com/office/drawing/2014/main" id="{009D57D8-ACA0-40B6-AB2D-C98EC172A23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3" name="TextBox 802">
          <a:extLst>
            <a:ext uri="{FF2B5EF4-FFF2-40B4-BE49-F238E27FC236}">
              <a16:creationId xmlns:a16="http://schemas.microsoft.com/office/drawing/2014/main" id="{6D8D5D30-F583-40B0-B8C6-7FCD90BA41F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4" name="TextBox 803">
          <a:extLst>
            <a:ext uri="{FF2B5EF4-FFF2-40B4-BE49-F238E27FC236}">
              <a16:creationId xmlns:a16="http://schemas.microsoft.com/office/drawing/2014/main" id="{46335F5E-4A7A-4FB5-8465-898848BBE6F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5" name="TextBox 804">
          <a:extLst>
            <a:ext uri="{FF2B5EF4-FFF2-40B4-BE49-F238E27FC236}">
              <a16:creationId xmlns:a16="http://schemas.microsoft.com/office/drawing/2014/main" id="{CD59B296-223A-4003-8C36-2E1768ADC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6" name="TextBox 805">
          <a:extLst>
            <a:ext uri="{FF2B5EF4-FFF2-40B4-BE49-F238E27FC236}">
              <a16:creationId xmlns:a16="http://schemas.microsoft.com/office/drawing/2014/main" id="{6A8B1891-B093-48DB-9F39-24FBA5331C0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7" name="TextBox 806">
          <a:extLst>
            <a:ext uri="{FF2B5EF4-FFF2-40B4-BE49-F238E27FC236}">
              <a16:creationId xmlns:a16="http://schemas.microsoft.com/office/drawing/2014/main" id="{80276A26-0F27-4AD6-91C8-BA81C52AE8A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8" name="TextBox 807">
          <a:extLst>
            <a:ext uri="{FF2B5EF4-FFF2-40B4-BE49-F238E27FC236}">
              <a16:creationId xmlns:a16="http://schemas.microsoft.com/office/drawing/2014/main" id="{11AE8048-DBF0-4F6E-938B-23CBAD0D46D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9" name="TextBox 808">
          <a:extLst>
            <a:ext uri="{FF2B5EF4-FFF2-40B4-BE49-F238E27FC236}">
              <a16:creationId xmlns:a16="http://schemas.microsoft.com/office/drawing/2014/main" id="{FE4313D5-FAEB-42D1-AFB0-860BE8CB125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10" name="TextBox 809">
          <a:extLst>
            <a:ext uri="{FF2B5EF4-FFF2-40B4-BE49-F238E27FC236}">
              <a16:creationId xmlns:a16="http://schemas.microsoft.com/office/drawing/2014/main" id="{D820944D-AD26-4FF6-AF28-7D2BB625EA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11" name="TextBox 810">
          <a:extLst>
            <a:ext uri="{FF2B5EF4-FFF2-40B4-BE49-F238E27FC236}">
              <a16:creationId xmlns:a16="http://schemas.microsoft.com/office/drawing/2014/main" id="{B26F385E-07C1-48E9-9077-00471495A00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12" name="TextBox 811">
          <a:extLst>
            <a:ext uri="{FF2B5EF4-FFF2-40B4-BE49-F238E27FC236}">
              <a16:creationId xmlns:a16="http://schemas.microsoft.com/office/drawing/2014/main" id="{BBFE6AB1-26A4-4581-8715-BE49F4E64C8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13" name="TextBox 812">
          <a:extLst>
            <a:ext uri="{FF2B5EF4-FFF2-40B4-BE49-F238E27FC236}">
              <a16:creationId xmlns:a16="http://schemas.microsoft.com/office/drawing/2014/main" id="{F1C9C7EF-D93E-4562-9368-C33582C50DB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14" name="TextBox 813">
          <a:extLst>
            <a:ext uri="{FF2B5EF4-FFF2-40B4-BE49-F238E27FC236}">
              <a16:creationId xmlns:a16="http://schemas.microsoft.com/office/drawing/2014/main" id="{347D6EE8-E426-4809-B592-C49B38212298}"/>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15" name="TextBox 814">
          <a:extLst>
            <a:ext uri="{FF2B5EF4-FFF2-40B4-BE49-F238E27FC236}">
              <a16:creationId xmlns:a16="http://schemas.microsoft.com/office/drawing/2014/main" id="{97E78261-1912-46C2-B677-7ACFD4B91E1B}"/>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6" name="TextBox 815">
          <a:extLst>
            <a:ext uri="{FF2B5EF4-FFF2-40B4-BE49-F238E27FC236}">
              <a16:creationId xmlns:a16="http://schemas.microsoft.com/office/drawing/2014/main" id="{20B29556-0260-4978-986F-609ABCEDB7FC}"/>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7" name="TextBox 816">
          <a:extLst>
            <a:ext uri="{FF2B5EF4-FFF2-40B4-BE49-F238E27FC236}">
              <a16:creationId xmlns:a16="http://schemas.microsoft.com/office/drawing/2014/main" id="{C9D8175C-5A1F-4507-BD58-43C680F72BD1}"/>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8" name="TextBox 817">
          <a:extLst>
            <a:ext uri="{FF2B5EF4-FFF2-40B4-BE49-F238E27FC236}">
              <a16:creationId xmlns:a16="http://schemas.microsoft.com/office/drawing/2014/main" id="{E6FBED46-B9A3-4878-B7F3-F78DC63D6B3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9" name="TextBox 818">
          <a:extLst>
            <a:ext uri="{FF2B5EF4-FFF2-40B4-BE49-F238E27FC236}">
              <a16:creationId xmlns:a16="http://schemas.microsoft.com/office/drawing/2014/main" id="{BFBC9EAE-28E7-4AE2-B3C3-735A6FB11A2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0" name="TextBox 819">
          <a:extLst>
            <a:ext uri="{FF2B5EF4-FFF2-40B4-BE49-F238E27FC236}">
              <a16:creationId xmlns:a16="http://schemas.microsoft.com/office/drawing/2014/main" id="{E42183E1-5C00-4FC9-86E3-F549E53E0EE7}"/>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1" name="TextBox 820">
          <a:extLst>
            <a:ext uri="{FF2B5EF4-FFF2-40B4-BE49-F238E27FC236}">
              <a16:creationId xmlns:a16="http://schemas.microsoft.com/office/drawing/2014/main" id="{0FFE7191-3546-4495-B3CC-89300CBCB9E3}"/>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2" name="TextBox 821">
          <a:extLst>
            <a:ext uri="{FF2B5EF4-FFF2-40B4-BE49-F238E27FC236}">
              <a16:creationId xmlns:a16="http://schemas.microsoft.com/office/drawing/2014/main" id="{45028246-E85D-4C49-98D3-EDC57518EE6A}"/>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3" name="TextBox 822">
          <a:extLst>
            <a:ext uri="{FF2B5EF4-FFF2-40B4-BE49-F238E27FC236}">
              <a16:creationId xmlns:a16="http://schemas.microsoft.com/office/drawing/2014/main" id="{7BF88660-85E9-4F49-8F00-11C76FA5B5B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4" name="TextBox 823">
          <a:extLst>
            <a:ext uri="{FF2B5EF4-FFF2-40B4-BE49-F238E27FC236}">
              <a16:creationId xmlns:a16="http://schemas.microsoft.com/office/drawing/2014/main" id="{0A4901FC-1785-4D3D-82D6-02B4562B99D8}"/>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5" name="TextBox 824">
          <a:extLst>
            <a:ext uri="{FF2B5EF4-FFF2-40B4-BE49-F238E27FC236}">
              <a16:creationId xmlns:a16="http://schemas.microsoft.com/office/drawing/2014/main" id="{6C914D19-5081-4BAD-88C2-CACDE483720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26" name="TextBox 825">
          <a:extLst>
            <a:ext uri="{FF2B5EF4-FFF2-40B4-BE49-F238E27FC236}">
              <a16:creationId xmlns:a16="http://schemas.microsoft.com/office/drawing/2014/main" id="{B87DB921-9C12-474A-B37F-CBC684D0B247}"/>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827" name="TextBox 826">
          <a:extLst>
            <a:ext uri="{FF2B5EF4-FFF2-40B4-BE49-F238E27FC236}">
              <a16:creationId xmlns:a16="http://schemas.microsoft.com/office/drawing/2014/main" id="{19BC5543-A389-4ABE-B4E4-F4875A9A5E11}"/>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828" name="TextBox 827">
          <a:extLst>
            <a:ext uri="{FF2B5EF4-FFF2-40B4-BE49-F238E27FC236}">
              <a16:creationId xmlns:a16="http://schemas.microsoft.com/office/drawing/2014/main" id="{F390588D-3FCE-436F-B67A-3CE1E3631E70}"/>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29" name="TextBox 828">
          <a:extLst>
            <a:ext uri="{FF2B5EF4-FFF2-40B4-BE49-F238E27FC236}">
              <a16:creationId xmlns:a16="http://schemas.microsoft.com/office/drawing/2014/main" id="{9D2E2DFD-55D1-4A9B-9A64-6D4F3EF2D0F5}"/>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0" name="TextBox 829">
          <a:extLst>
            <a:ext uri="{FF2B5EF4-FFF2-40B4-BE49-F238E27FC236}">
              <a16:creationId xmlns:a16="http://schemas.microsoft.com/office/drawing/2014/main" id="{D1D438D1-EB30-4AA6-AA71-FE79C0F264B9}"/>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1" name="TextBox 830">
          <a:extLst>
            <a:ext uri="{FF2B5EF4-FFF2-40B4-BE49-F238E27FC236}">
              <a16:creationId xmlns:a16="http://schemas.microsoft.com/office/drawing/2014/main" id="{AF6FB368-FC94-45CD-94D5-ED2EB550AB41}"/>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2" name="TextBox 831">
          <a:extLst>
            <a:ext uri="{FF2B5EF4-FFF2-40B4-BE49-F238E27FC236}">
              <a16:creationId xmlns:a16="http://schemas.microsoft.com/office/drawing/2014/main" id="{367EC26B-3868-4482-9A74-630DF3B746F8}"/>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33" name="TextBox 832">
          <a:extLst>
            <a:ext uri="{FF2B5EF4-FFF2-40B4-BE49-F238E27FC236}">
              <a16:creationId xmlns:a16="http://schemas.microsoft.com/office/drawing/2014/main" id="{83C64808-5D4E-4204-B4EE-C7D993282DCF}"/>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34" name="TextBox 833">
          <a:extLst>
            <a:ext uri="{FF2B5EF4-FFF2-40B4-BE49-F238E27FC236}">
              <a16:creationId xmlns:a16="http://schemas.microsoft.com/office/drawing/2014/main" id="{71151435-2C34-4A1C-A9CF-06F64BCF4EFE}"/>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5" name="TextBox 834">
          <a:extLst>
            <a:ext uri="{FF2B5EF4-FFF2-40B4-BE49-F238E27FC236}">
              <a16:creationId xmlns:a16="http://schemas.microsoft.com/office/drawing/2014/main" id="{DED4C306-E8BC-4CCB-AD8C-06BB09E43BC3}"/>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6" name="TextBox 835">
          <a:extLst>
            <a:ext uri="{FF2B5EF4-FFF2-40B4-BE49-F238E27FC236}">
              <a16:creationId xmlns:a16="http://schemas.microsoft.com/office/drawing/2014/main" id="{2230ED51-C331-4A69-8D65-BEB32A0EDC95}"/>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7" name="TextBox 836">
          <a:extLst>
            <a:ext uri="{FF2B5EF4-FFF2-40B4-BE49-F238E27FC236}">
              <a16:creationId xmlns:a16="http://schemas.microsoft.com/office/drawing/2014/main" id="{AD57D432-2519-49CB-850B-4D4E88D7F3E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8" name="TextBox 837">
          <a:extLst>
            <a:ext uri="{FF2B5EF4-FFF2-40B4-BE49-F238E27FC236}">
              <a16:creationId xmlns:a16="http://schemas.microsoft.com/office/drawing/2014/main" id="{C5CAA699-7BC9-4B4C-83E9-05945CB2605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39" name="TextBox 838">
          <a:extLst>
            <a:ext uri="{FF2B5EF4-FFF2-40B4-BE49-F238E27FC236}">
              <a16:creationId xmlns:a16="http://schemas.microsoft.com/office/drawing/2014/main" id="{D8F346AF-FEF6-421D-A732-737365110B8A}"/>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0" name="TextBox 839">
          <a:extLst>
            <a:ext uri="{FF2B5EF4-FFF2-40B4-BE49-F238E27FC236}">
              <a16:creationId xmlns:a16="http://schemas.microsoft.com/office/drawing/2014/main" id="{160CC573-64B5-4C0D-9945-1A053D3AADAB}"/>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1" name="TextBox 840">
          <a:extLst>
            <a:ext uri="{FF2B5EF4-FFF2-40B4-BE49-F238E27FC236}">
              <a16:creationId xmlns:a16="http://schemas.microsoft.com/office/drawing/2014/main" id="{A0468286-2EAA-4CE9-AAEB-88F8ACABAC84}"/>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2" name="TextBox 841">
          <a:extLst>
            <a:ext uri="{FF2B5EF4-FFF2-40B4-BE49-F238E27FC236}">
              <a16:creationId xmlns:a16="http://schemas.microsoft.com/office/drawing/2014/main" id="{FEDEA24A-84E6-4A46-B1FE-9B2F3961E70E}"/>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3" name="TextBox 842">
          <a:extLst>
            <a:ext uri="{FF2B5EF4-FFF2-40B4-BE49-F238E27FC236}">
              <a16:creationId xmlns:a16="http://schemas.microsoft.com/office/drawing/2014/main" id="{E4F1FD56-2762-4A30-9103-E682BE79B4E0}"/>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4" name="TextBox 843">
          <a:extLst>
            <a:ext uri="{FF2B5EF4-FFF2-40B4-BE49-F238E27FC236}">
              <a16:creationId xmlns:a16="http://schemas.microsoft.com/office/drawing/2014/main" id="{3AE65BB2-B1EA-4665-807A-9487FF45EBCD}"/>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5" name="TextBox 844">
          <a:extLst>
            <a:ext uri="{FF2B5EF4-FFF2-40B4-BE49-F238E27FC236}">
              <a16:creationId xmlns:a16="http://schemas.microsoft.com/office/drawing/2014/main" id="{99FFF44C-0010-43AA-BAF4-54B3BE8EA3E4}"/>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6" name="TextBox 845">
          <a:extLst>
            <a:ext uri="{FF2B5EF4-FFF2-40B4-BE49-F238E27FC236}">
              <a16:creationId xmlns:a16="http://schemas.microsoft.com/office/drawing/2014/main" id="{1476E7CB-ADD4-4439-BCAE-2747D7504232}"/>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7" name="TextBox 846">
          <a:extLst>
            <a:ext uri="{FF2B5EF4-FFF2-40B4-BE49-F238E27FC236}">
              <a16:creationId xmlns:a16="http://schemas.microsoft.com/office/drawing/2014/main" id="{E8BA3939-4FDD-4B3A-92CE-5F6682576648}"/>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8" name="TextBox 847">
          <a:extLst>
            <a:ext uri="{FF2B5EF4-FFF2-40B4-BE49-F238E27FC236}">
              <a16:creationId xmlns:a16="http://schemas.microsoft.com/office/drawing/2014/main" id="{72735816-4287-4EA8-BEED-F0744FCCB773}"/>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9" name="TextBox 848">
          <a:extLst>
            <a:ext uri="{FF2B5EF4-FFF2-40B4-BE49-F238E27FC236}">
              <a16:creationId xmlns:a16="http://schemas.microsoft.com/office/drawing/2014/main" id="{D99B35A4-BA83-4AC1-8150-95296D4130C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50" name="TextBox 849">
          <a:extLst>
            <a:ext uri="{FF2B5EF4-FFF2-40B4-BE49-F238E27FC236}">
              <a16:creationId xmlns:a16="http://schemas.microsoft.com/office/drawing/2014/main" id="{72B51F92-38BD-4C24-AF92-69F2CE7C431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51" name="TextBox 850">
          <a:extLst>
            <a:ext uri="{FF2B5EF4-FFF2-40B4-BE49-F238E27FC236}">
              <a16:creationId xmlns:a16="http://schemas.microsoft.com/office/drawing/2014/main" id="{A4A78632-E9BE-4B59-9814-D15ADDBB2C75}"/>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2" name="TextBox 851">
          <a:extLst>
            <a:ext uri="{FF2B5EF4-FFF2-40B4-BE49-F238E27FC236}">
              <a16:creationId xmlns:a16="http://schemas.microsoft.com/office/drawing/2014/main" id="{124C1401-A9C1-42E6-B5B8-DAED2D9100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853" name="TextBox 852">
          <a:extLst>
            <a:ext uri="{FF2B5EF4-FFF2-40B4-BE49-F238E27FC236}">
              <a16:creationId xmlns:a16="http://schemas.microsoft.com/office/drawing/2014/main" id="{0AC2D5FD-BA40-44DD-9E9D-7A3476FD8242}"/>
            </a:ext>
          </a:extLst>
        </xdr:cNvPr>
        <xdr:cNvSpPr txBox="1"/>
      </xdr:nvSpPr>
      <xdr:spPr>
        <a:xfrm>
          <a:off x="5362575" y="1122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4" name="TextBox 853">
          <a:extLst>
            <a:ext uri="{FF2B5EF4-FFF2-40B4-BE49-F238E27FC236}">
              <a16:creationId xmlns:a16="http://schemas.microsoft.com/office/drawing/2014/main" id="{C41893FA-AFF3-48E7-B097-F0A8BCD3998B}"/>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5" name="TextBox 854">
          <a:extLst>
            <a:ext uri="{FF2B5EF4-FFF2-40B4-BE49-F238E27FC236}">
              <a16:creationId xmlns:a16="http://schemas.microsoft.com/office/drawing/2014/main" id="{2F8771FD-ACA1-4582-93CA-10EF776D033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6" name="TextBox 855">
          <a:extLst>
            <a:ext uri="{FF2B5EF4-FFF2-40B4-BE49-F238E27FC236}">
              <a16:creationId xmlns:a16="http://schemas.microsoft.com/office/drawing/2014/main" id="{C9C37E64-0FBF-49D6-868A-A0E60F291EF7}"/>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7" name="TextBox 856">
          <a:extLst>
            <a:ext uri="{FF2B5EF4-FFF2-40B4-BE49-F238E27FC236}">
              <a16:creationId xmlns:a16="http://schemas.microsoft.com/office/drawing/2014/main" id="{7FD69A5A-E36C-4666-8608-4DA250ECE12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8" name="TextBox 857">
          <a:extLst>
            <a:ext uri="{FF2B5EF4-FFF2-40B4-BE49-F238E27FC236}">
              <a16:creationId xmlns:a16="http://schemas.microsoft.com/office/drawing/2014/main" id="{336D4C67-E3AA-48F9-8DDB-4CB1C0C6C63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9" name="TextBox 858">
          <a:extLst>
            <a:ext uri="{FF2B5EF4-FFF2-40B4-BE49-F238E27FC236}">
              <a16:creationId xmlns:a16="http://schemas.microsoft.com/office/drawing/2014/main" id="{89E65FCA-FB05-4013-9784-215DCA9B8C7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25</xdr:row>
      <xdr:rowOff>0</xdr:rowOff>
    </xdr:from>
    <xdr:to>
      <xdr:col>2</xdr:col>
      <xdr:colOff>409022</xdr:colOff>
      <xdr:row>46</xdr:row>
      <xdr:rowOff>167640</xdr:rowOff>
    </xdr:to>
    <xdr:pic>
      <xdr:nvPicPr>
        <xdr:cNvPr id="2" name="Picture 1">
          <a:extLst>
            <a:ext uri="{FF2B5EF4-FFF2-40B4-BE49-F238E27FC236}">
              <a16:creationId xmlns:a16="http://schemas.microsoft.com/office/drawing/2014/main" id="{298F569F-7C69-F2BA-CA33-D0F184E4ADF1}"/>
            </a:ext>
          </a:extLst>
        </xdr:cNvPr>
        <xdr:cNvPicPr>
          <a:picLocks noChangeAspect="1"/>
        </xdr:cNvPicPr>
      </xdr:nvPicPr>
      <xdr:blipFill>
        <a:blip xmlns:r="http://schemas.openxmlformats.org/officeDocument/2006/relationships" r:embed="rId1"/>
        <a:stretch>
          <a:fillRect/>
        </a:stretch>
      </xdr:blipFill>
      <xdr:spPr>
        <a:xfrm>
          <a:off x="609600" y="5318760"/>
          <a:ext cx="5301062" cy="40081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B155-324C-4D8E-B156-4DDCEF13F3E0}">
  <dimension ref="A1:L22"/>
  <sheetViews>
    <sheetView tabSelected="1" topLeftCell="A2" zoomScale="80" zoomScaleNormal="80" workbookViewId="0">
      <selection activeCell="J34" sqref="J34"/>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115</v>
      </c>
    </row>
    <row r="3" spans="1:10" x14ac:dyDescent="0.3">
      <c r="A3" t="s">
        <v>116</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5" t="s">
        <v>41</v>
      </c>
      <c r="D8" s="115" t="s">
        <v>41</v>
      </c>
      <c r="E8" s="115" t="s">
        <v>41</v>
      </c>
      <c r="F8" s="115" t="s">
        <v>41</v>
      </c>
      <c r="G8" s="115" t="s">
        <v>41</v>
      </c>
      <c r="H8" s="115" t="s">
        <v>41</v>
      </c>
      <c r="I8" s="115" t="s">
        <v>41</v>
      </c>
      <c r="J8" s="115" t="s">
        <v>41</v>
      </c>
    </row>
    <row r="9" spans="1:10" x14ac:dyDescent="0.3">
      <c r="B9" s="115" t="s">
        <v>37</v>
      </c>
      <c r="C9" s="123">
        <v>1480</v>
      </c>
      <c r="D9" s="123">
        <v>1400</v>
      </c>
      <c r="E9" s="123">
        <v>1583</v>
      </c>
      <c r="F9" s="123">
        <v>1583</v>
      </c>
      <c r="G9" s="123">
        <v>1509</v>
      </c>
      <c r="H9" s="123">
        <v>1509</v>
      </c>
      <c r="I9" s="123">
        <v>1500</v>
      </c>
      <c r="J9" s="123">
        <v>1500</v>
      </c>
    </row>
    <row r="10" spans="1:10" x14ac:dyDescent="0.3">
      <c r="B10" s="115" t="s">
        <v>39</v>
      </c>
      <c r="C10" s="123">
        <v>1471</v>
      </c>
      <c r="D10" s="123">
        <v>1463</v>
      </c>
      <c r="E10" s="123">
        <v>1573</v>
      </c>
      <c r="F10" s="123">
        <v>1498</v>
      </c>
      <c r="G10" s="123">
        <v>1548</v>
      </c>
      <c r="H10" s="123">
        <v>1548</v>
      </c>
      <c r="I10" s="123">
        <v>1514</v>
      </c>
      <c r="J10" s="123">
        <v>1514</v>
      </c>
    </row>
    <row r="11" spans="1:10" x14ac:dyDescent="0.3">
      <c r="B11" s="1"/>
      <c r="C11" s="2"/>
      <c r="D11" s="2"/>
      <c r="E11" s="2"/>
      <c r="F11" s="2"/>
      <c r="G11" s="2"/>
      <c r="H11" s="2"/>
      <c r="I11" s="2"/>
      <c r="J11" s="2"/>
    </row>
    <row r="13" spans="1:10" hidden="1" x14ac:dyDescent="0.3">
      <c r="B13" s="103" t="s">
        <v>96</v>
      </c>
    </row>
    <row r="15" spans="1:10" ht="72" customHeight="1" x14ac:dyDescent="0.3">
      <c r="B15" s="134" t="s">
        <v>97</v>
      </c>
      <c r="C15" s="134"/>
      <c r="D15" s="134"/>
      <c r="E15" s="134"/>
      <c r="F15" s="134"/>
      <c r="G15" s="134"/>
      <c r="H15" s="134"/>
      <c r="I15" s="134"/>
    </row>
    <row r="17" spans="2:12" ht="15" thickBot="1" x14ac:dyDescent="0.35"/>
    <row r="18" spans="2:12" ht="15" thickBot="1" x14ac:dyDescent="0.35">
      <c r="B18" s="57" t="s">
        <v>45</v>
      </c>
      <c r="C18" s="135" t="s">
        <v>108</v>
      </c>
      <c r="D18" s="136"/>
      <c r="E18" s="136"/>
      <c r="F18" s="136"/>
      <c r="G18" s="136"/>
      <c r="H18" s="136"/>
      <c r="I18" s="136"/>
      <c r="J18" s="137"/>
    </row>
    <row r="19" spans="2:12" x14ac:dyDescent="0.3">
      <c r="B19" s="1" t="s">
        <v>72</v>
      </c>
      <c r="C19" s="104" t="s">
        <v>28</v>
      </c>
      <c r="D19" s="105" t="s">
        <v>31</v>
      </c>
      <c r="E19" s="105" t="s">
        <v>29</v>
      </c>
      <c r="F19" s="105" t="s">
        <v>32</v>
      </c>
      <c r="G19" s="105" t="s">
        <v>30</v>
      </c>
      <c r="H19" s="105" t="s">
        <v>33</v>
      </c>
      <c r="I19" s="105" t="s">
        <v>42</v>
      </c>
      <c r="J19" s="106" t="s">
        <v>34</v>
      </c>
      <c r="K19" s="128"/>
    </row>
    <row r="20" spans="2:12" x14ac:dyDescent="0.3">
      <c r="B20" s="58" t="s">
        <v>73</v>
      </c>
      <c r="C20" s="59">
        <v>20</v>
      </c>
      <c r="D20" s="60">
        <v>701</v>
      </c>
      <c r="E20" s="60">
        <v>658</v>
      </c>
      <c r="F20" s="60">
        <v>350</v>
      </c>
      <c r="G20" s="60">
        <v>496</v>
      </c>
      <c r="H20" s="60">
        <v>427</v>
      </c>
      <c r="I20" s="60">
        <v>2698</v>
      </c>
      <c r="J20" s="61">
        <v>120</v>
      </c>
      <c r="K20" s="92"/>
    </row>
    <row r="21" spans="2:12" x14ac:dyDescent="0.3">
      <c r="B21" s="130" t="s">
        <v>37</v>
      </c>
      <c r="C21" s="110">
        <f>C9*C20</f>
        <v>29600</v>
      </c>
      <c r="D21" s="110">
        <f t="shared" ref="D21:J21" si="0">D9*D20</f>
        <v>981400</v>
      </c>
      <c r="E21" s="110">
        <f t="shared" si="0"/>
        <v>1041614</v>
      </c>
      <c r="F21" s="110">
        <f t="shared" si="0"/>
        <v>554050</v>
      </c>
      <c r="G21" s="110">
        <f t="shared" si="0"/>
        <v>748464</v>
      </c>
      <c r="H21" s="110">
        <f t="shared" si="0"/>
        <v>644343</v>
      </c>
      <c r="I21" s="110">
        <f t="shared" si="0"/>
        <v>4047000</v>
      </c>
      <c r="J21" s="110">
        <f t="shared" si="0"/>
        <v>180000</v>
      </c>
      <c r="K21" s="94">
        <f>SUM(C21:J21)</f>
        <v>8226471</v>
      </c>
      <c r="L21" t="s">
        <v>110</v>
      </c>
    </row>
    <row r="22" spans="2:12" x14ac:dyDescent="0.3">
      <c r="B22" s="115" t="s">
        <v>39</v>
      </c>
      <c r="C22" s="107">
        <f>C10*C20</f>
        <v>29420</v>
      </c>
      <c r="D22" s="107">
        <f t="shared" ref="D22:J22" si="1">D10*D20</f>
        <v>1025563</v>
      </c>
      <c r="E22" s="107">
        <f t="shared" si="1"/>
        <v>1035034</v>
      </c>
      <c r="F22" s="107">
        <f t="shared" si="1"/>
        <v>524300</v>
      </c>
      <c r="G22" s="107">
        <f t="shared" si="1"/>
        <v>767808</v>
      </c>
      <c r="H22" s="107">
        <f t="shared" si="1"/>
        <v>660996</v>
      </c>
      <c r="I22" s="107">
        <f t="shared" si="1"/>
        <v>4084772</v>
      </c>
      <c r="J22" s="107">
        <f t="shared" si="1"/>
        <v>181680</v>
      </c>
      <c r="K22" s="76">
        <f>SUM(C22:J22)</f>
        <v>8309573</v>
      </c>
    </row>
  </sheetData>
  <mergeCells count="3">
    <mergeCell ref="C6:J6"/>
    <mergeCell ref="B15:I15"/>
    <mergeCell ref="C18:J18"/>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EEE7-BEFD-4F94-8D92-A0592FEC24D1}">
  <dimension ref="A1:H25"/>
  <sheetViews>
    <sheetView workbookViewId="0">
      <selection activeCell="F27" sqref="F27"/>
    </sheetView>
  </sheetViews>
  <sheetFormatPr defaultRowHeight="14.4" x14ac:dyDescent="0.3"/>
  <cols>
    <col min="1" max="1" width="25.109375" customWidth="1"/>
    <col min="2" max="8" width="15.6640625" customWidth="1"/>
  </cols>
  <sheetData>
    <row r="1" spans="1:8" ht="15.9" customHeight="1" x14ac:dyDescent="0.35">
      <c r="A1" s="14" t="s">
        <v>43</v>
      </c>
    </row>
    <row r="2" spans="1:8" ht="15.9" customHeight="1" x14ac:dyDescent="0.3">
      <c r="A2" s="15" t="s">
        <v>44</v>
      </c>
    </row>
    <row r="3" spans="1:8" ht="15.9" customHeight="1" x14ac:dyDescent="0.3">
      <c r="A3" s="16" t="s">
        <v>45</v>
      </c>
    </row>
    <row r="4" spans="1:8" ht="15.9" customHeight="1" x14ac:dyDescent="0.3"/>
    <row r="5" spans="1:8" ht="15.9" customHeight="1" x14ac:dyDescent="0.3">
      <c r="A5" s="17"/>
      <c r="B5" s="18">
        <v>2014</v>
      </c>
      <c r="C5" s="18">
        <v>2015</v>
      </c>
      <c r="D5" s="18">
        <v>2016</v>
      </c>
      <c r="E5" s="18">
        <v>2017</v>
      </c>
      <c r="F5" s="18">
        <v>2018</v>
      </c>
      <c r="G5" s="18">
        <v>2019</v>
      </c>
    </row>
    <row r="6" spans="1:8" s="5" customFormat="1" ht="15" thickBot="1" x14ac:dyDescent="0.35">
      <c r="A6" s="19" t="s">
        <v>46</v>
      </c>
      <c r="B6" s="20" t="s">
        <v>47</v>
      </c>
      <c r="C6" s="20" t="s">
        <v>48</v>
      </c>
      <c r="D6" s="20" t="s">
        <v>48</v>
      </c>
      <c r="E6" s="20" t="s">
        <v>48</v>
      </c>
      <c r="F6" s="20" t="s">
        <v>48</v>
      </c>
      <c r="G6" s="20" t="s">
        <v>48</v>
      </c>
      <c r="H6" s="21"/>
    </row>
    <row r="7" spans="1:8" ht="15.9" customHeight="1" x14ac:dyDescent="0.3">
      <c r="A7" s="22" t="s">
        <v>28</v>
      </c>
      <c r="B7" s="23">
        <v>497</v>
      </c>
      <c r="C7" s="23">
        <v>495.65</v>
      </c>
      <c r="D7" s="23">
        <v>437.78</v>
      </c>
      <c r="E7" s="24">
        <v>498</v>
      </c>
      <c r="F7" s="24">
        <v>566</v>
      </c>
      <c r="G7" s="24">
        <v>797</v>
      </c>
      <c r="H7" s="25"/>
    </row>
    <row r="8" spans="1:8" ht="15.9" customHeight="1" x14ac:dyDescent="0.3">
      <c r="A8" s="22" t="s">
        <v>31</v>
      </c>
      <c r="B8" s="24">
        <v>540</v>
      </c>
      <c r="C8" s="24">
        <v>492.23</v>
      </c>
      <c r="D8" s="24">
        <v>438.78</v>
      </c>
      <c r="E8" s="24">
        <v>488</v>
      </c>
      <c r="F8" s="24">
        <v>555</v>
      </c>
      <c r="G8" s="24">
        <v>745</v>
      </c>
      <c r="H8" s="25"/>
    </row>
    <row r="9" spans="1:8" ht="15.9" customHeight="1" x14ac:dyDescent="0.3">
      <c r="A9" s="22" t="s">
        <v>29</v>
      </c>
      <c r="B9" s="24">
        <v>540</v>
      </c>
      <c r="C9" s="24">
        <v>484.69</v>
      </c>
      <c r="D9" s="24">
        <v>436.16</v>
      </c>
      <c r="E9" s="24">
        <v>479</v>
      </c>
      <c r="F9" s="24">
        <v>553</v>
      </c>
      <c r="G9" s="24">
        <v>745</v>
      </c>
      <c r="H9" s="25"/>
    </row>
    <row r="10" spans="1:8" ht="15.9" customHeight="1" x14ac:dyDescent="0.3">
      <c r="A10" s="22" t="s">
        <v>32</v>
      </c>
      <c r="B10" s="24"/>
      <c r="C10" s="24"/>
      <c r="D10" s="24"/>
      <c r="E10" s="24"/>
      <c r="F10" s="24">
        <v>560</v>
      </c>
      <c r="G10" s="24">
        <v>778</v>
      </c>
      <c r="H10" s="25"/>
    </row>
    <row r="11" spans="1:8" ht="15.9" customHeight="1" x14ac:dyDescent="0.3">
      <c r="A11" s="22" t="s">
        <v>30</v>
      </c>
      <c r="B11" s="24">
        <v>543</v>
      </c>
      <c r="C11" s="24"/>
      <c r="D11" s="24">
        <v>438.78</v>
      </c>
      <c r="E11" s="24">
        <v>500</v>
      </c>
      <c r="F11" s="24">
        <v>569</v>
      </c>
      <c r="G11" s="24">
        <v>778</v>
      </c>
      <c r="H11" s="25"/>
    </row>
    <row r="12" spans="1:8" ht="15.9" customHeight="1" x14ac:dyDescent="0.3">
      <c r="A12" s="22" t="s">
        <v>33</v>
      </c>
      <c r="B12" s="24"/>
      <c r="C12" s="24">
        <v>495.7</v>
      </c>
      <c r="D12" s="24">
        <v>435.77</v>
      </c>
      <c r="E12" s="24">
        <v>482</v>
      </c>
      <c r="F12" s="24">
        <v>551</v>
      </c>
      <c r="G12" s="24">
        <v>760</v>
      </c>
      <c r="H12" s="25"/>
    </row>
    <row r="13" spans="1:8" ht="15.9" customHeight="1" x14ac:dyDescent="0.3">
      <c r="A13" s="22" t="s">
        <v>42</v>
      </c>
      <c r="B13" s="24">
        <v>579</v>
      </c>
      <c r="C13" s="24">
        <v>495.25</v>
      </c>
      <c r="D13" s="24"/>
      <c r="E13" s="24">
        <v>500</v>
      </c>
      <c r="F13" s="24">
        <v>566</v>
      </c>
      <c r="G13" s="24">
        <v>735</v>
      </c>
      <c r="H13" s="25"/>
    </row>
    <row r="14" spans="1:8" ht="15.9" customHeight="1" x14ac:dyDescent="0.3">
      <c r="A14" s="22" t="s">
        <v>34</v>
      </c>
      <c r="B14" s="24">
        <v>540</v>
      </c>
      <c r="C14" s="24">
        <v>484.7</v>
      </c>
      <c r="D14" s="24">
        <v>435.34</v>
      </c>
      <c r="E14" s="24">
        <v>474</v>
      </c>
      <c r="F14" s="24">
        <v>547</v>
      </c>
      <c r="G14" s="24">
        <v>745</v>
      </c>
    </row>
    <row r="15" spans="1:8" ht="15.9" customHeight="1" x14ac:dyDescent="0.3">
      <c r="A15" s="25"/>
      <c r="B15" s="25"/>
      <c r="C15" s="25"/>
      <c r="D15" s="25"/>
      <c r="E15" s="25"/>
      <c r="F15" s="26"/>
      <c r="G15" s="26"/>
    </row>
    <row r="16" spans="1:8" ht="15.9" customHeight="1" x14ac:dyDescent="0.3">
      <c r="A16" s="25"/>
      <c r="B16" s="25"/>
      <c r="C16" s="25"/>
      <c r="D16" s="25"/>
      <c r="E16" s="25"/>
      <c r="F16" s="26"/>
      <c r="G16" s="26"/>
    </row>
    <row r="17" spans="1:7" ht="15.9" customHeight="1" x14ac:dyDescent="0.3">
      <c r="A17" s="25"/>
      <c r="B17" s="25"/>
      <c r="C17" s="25"/>
      <c r="D17" s="25"/>
      <c r="E17" s="25"/>
      <c r="F17" s="25"/>
      <c r="G17" s="26"/>
    </row>
    <row r="18" spans="1:7" ht="15.9" customHeight="1" x14ac:dyDescent="0.3">
      <c r="G18" s="26"/>
    </row>
    <row r="19" spans="1:7" ht="15.9" customHeight="1" x14ac:dyDescent="0.3">
      <c r="G19" s="26"/>
    </row>
    <row r="20" spans="1:7" ht="15.9" customHeight="1" x14ac:dyDescent="0.3">
      <c r="G20" s="26"/>
    </row>
    <row r="21" spans="1:7" ht="15.9" customHeight="1" x14ac:dyDescent="0.3">
      <c r="G21" s="26"/>
    </row>
    <row r="22" spans="1:7" ht="15.9" customHeight="1" x14ac:dyDescent="0.3">
      <c r="G22" s="26"/>
    </row>
    <row r="23" spans="1:7" ht="15.9" customHeight="1" x14ac:dyDescent="0.3"/>
    <row r="24" spans="1:7" ht="15.9" customHeight="1" x14ac:dyDescent="0.3"/>
    <row r="25" spans="1:7" ht="15.9" customHeight="1" x14ac:dyDescent="0.3"/>
  </sheetData>
  <conditionalFormatting sqref="F9">
    <cfRule type="cellIs" dxfId="12" priority="3" operator="equal">
      <formula>$B$11</formula>
    </cfRule>
  </conditionalFormatting>
  <conditionalFormatting sqref="F10">
    <cfRule type="cellIs" dxfId="11" priority="4" operator="equal">
      <formula>$C$11</formula>
    </cfRule>
  </conditionalFormatting>
  <conditionalFormatting sqref="F11">
    <cfRule type="cellIs" dxfId="10" priority="5" operator="equal">
      <formula>$D$11</formula>
    </cfRule>
  </conditionalFormatting>
  <conditionalFormatting sqref="F12">
    <cfRule type="cellIs" dxfId="9" priority="6" operator="equal">
      <formula>$E$11</formula>
    </cfRule>
  </conditionalFormatting>
  <conditionalFormatting sqref="F13">
    <cfRule type="cellIs" dxfId="8" priority="7" operator="equal">
      <formula>$F$11</formula>
    </cfRule>
  </conditionalFormatting>
  <conditionalFormatting sqref="F14">
    <cfRule type="cellIs" dxfId="7" priority="8" operator="equal">
      <formula>$G$11</formula>
    </cfRule>
  </conditionalFormatting>
  <conditionalFormatting sqref="F7:G8">
    <cfRule type="cellIs" dxfId="6" priority="1" operator="equal">
      <formula>#REF!</formula>
    </cfRule>
  </conditionalFormatting>
  <conditionalFormatting sqref="G9">
    <cfRule type="cellIs" dxfId="5" priority="11" operator="equal">
      <formula>$B$12</formula>
    </cfRule>
  </conditionalFormatting>
  <conditionalFormatting sqref="G10">
    <cfRule type="cellIs" dxfId="4" priority="12" operator="equal">
      <formula>$C$12</formula>
    </cfRule>
  </conditionalFormatting>
  <conditionalFormatting sqref="G11">
    <cfRule type="cellIs" dxfId="3" priority="13" operator="equal">
      <formula>$D$12</formula>
    </cfRule>
  </conditionalFormatting>
  <conditionalFormatting sqref="G12">
    <cfRule type="cellIs" dxfId="2" priority="14" operator="equal">
      <formula>$E$12</formula>
    </cfRule>
  </conditionalFormatting>
  <conditionalFormatting sqref="G13">
    <cfRule type="cellIs" dxfId="1" priority="15" operator="equal">
      <formula>$F$12</formula>
    </cfRule>
  </conditionalFormatting>
  <conditionalFormatting sqref="G14">
    <cfRule type="cellIs" dxfId="0" priority="16" operator="equal">
      <formula>$G$12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25"/>
  <sheetViews>
    <sheetView workbookViewId="0">
      <selection activeCell="D16" sqref="D16"/>
    </sheetView>
  </sheetViews>
  <sheetFormatPr defaultRowHeight="14.4" x14ac:dyDescent="0.3"/>
  <cols>
    <col min="2" max="2" width="71.33203125" customWidth="1"/>
    <col min="3" max="3" width="30.6640625" style="6" customWidth="1"/>
    <col min="4" max="4" width="25" style="6" customWidth="1"/>
  </cols>
  <sheetData>
    <row r="1" spans="1:4" x14ac:dyDescent="0.3">
      <c r="A1" s="8"/>
      <c r="B1" s="9" t="s">
        <v>0</v>
      </c>
    </row>
    <row r="2" spans="1:4" x14ac:dyDescent="0.3">
      <c r="A2" s="8"/>
      <c r="B2" s="10" t="s">
        <v>117</v>
      </c>
    </row>
    <row r="3" spans="1:4" x14ac:dyDescent="0.3">
      <c r="A3" s="8"/>
      <c r="B3" s="9" t="s">
        <v>118</v>
      </c>
    </row>
    <row r="4" spans="1:4" ht="15" thickBot="1" x14ac:dyDescent="0.35">
      <c r="A4" s="8"/>
      <c r="B4" s="9"/>
    </row>
    <row r="5" spans="1:4" ht="15" thickBot="1" x14ac:dyDescent="0.35">
      <c r="A5" s="8"/>
      <c r="B5" s="4" t="s">
        <v>6</v>
      </c>
      <c r="C5" s="100" t="s">
        <v>39</v>
      </c>
      <c r="D5" s="126" t="s">
        <v>37</v>
      </c>
    </row>
    <row r="6" spans="1:4" ht="28.8" x14ac:dyDescent="0.3">
      <c r="A6" s="8" t="s">
        <v>7</v>
      </c>
      <c r="B6" s="113" t="s">
        <v>8</v>
      </c>
      <c r="C6" s="128"/>
      <c r="D6" s="129" t="s">
        <v>125</v>
      </c>
    </row>
    <row r="7" spans="1:4" x14ac:dyDescent="0.3">
      <c r="A7" s="8">
        <v>1</v>
      </c>
      <c r="B7" s="7" t="s">
        <v>24</v>
      </c>
      <c r="C7" s="11" t="s">
        <v>119</v>
      </c>
      <c r="D7" s="11" t="s">
        <v>119</v>
      </c>
    </row>
    <row r="8" spans="1:4" x14ac:dyDescent="0.3">
      <c r="A8" s="8">
        <v>2</v>
      </c>
      <c r="B8" s="12" t="s">
        <v>9</v>
      </c>
      <c r="C8" s="11" t="s">
        <v>119</v>
      </c>
      <c r="D8" s="11" t="s">
        <v>119</v>
      </c>
    </row>
    <row r="9" spans="1:4" x14ac:dyDescent="0.3">
      <c r="A9" s="8">
        <v>3</v>
      </c>
      <c r="B9" s="12" t="s">
        <v>10</v>
      </c>
      <c r="C9" s="111" t="s">
        <v>119</v>
      </c>
      <c r="D9" s="111" t="s">
        <v>119</v>
      </c>
    </row>
    <row r="10" spans="1:4" ht="28.8" x14ac:dyDescent="0.3">
      <c r="A10" s="8">
        <v>4</v>
      </c>
      <c r="B10" s="12" t="s">
        <v>11</v>
      </c>
      <c r="C10" s="13" t="s">
        <v>120</v>
      </c>
      <c r="D10" s="101" t="s">
        <v>120</v>
      </c>
    </row>
    <row r="11" spans="1:4" x14ac:dyDescent="0.3">
      <c r="A11" s="8">
        <v>5</v>
      </c>
      <c r="B11" s="12" t="s">
        <v>12</v>
      </c>
      <c r="C11" s="11" t="s">
        <v>119</v>
      </c>
      <c r="D11" s="101" t="s">
        <v>119</v>
      </c>
    </row>
    <row r="12" spans="1:4" x14ac:dyDescent="0.3">
      <c r="A12" s="8">
        <v>6</v>
      </c>
      <c r="B12" s="12" t="s">
        <v>13</v>
      </c>
      <c r="C12" s="11" t="s">
        <v>121</v>
      </c>
      <c r="D12" s="101" t="s">
        <v>121</v>
      </c>
    </row>
    <row r="13" spans="1:4" x14ac:dyDescent="0.3">
      <c r="A13" s="8">
        <v>7</v>
      </c>
      <c r="B13" s="12" t="s">
        <v>14</v>
      </c>
      <c r="C13" s="11" t="s">
        <v>119</v>
      </c>
      <c r="D13" s="101" t="s">
        <v>119</v>
      </c>
    </row>
    <row r="14" spans="1:4" x14ac:dyDescent="0.3">
      <c r="A14" s="8">
        <v>8</v>
      </c>
      <c r="B14" s="12" t="s">
        <v>15</v>
      </c>
      <c r="C14" s="11" t="s">
        <v>119</v>
      </c>
      <c r="D14" s="101" t="s">
        <v>119</v>
      </c>
    </row>
    <row r="15" spans="1:4" ht="43.2" x14ac:dyDescent="0.3">
      <c r="A15" s="8">
        <v>9</v>
      </c>
      <c r="B15" s="12" t="s">
        <v>16</v>
      </c>
      <c r="C15" s="111" t="s">
        <v>119</v>
      </c>
      <c r="D15" s="102" t="s">
        <v>119</v>
      </c>
    </row>
    <row r="16" spans="1:4" ht="28.8" x14ac:dyDescent="0.3">
      <c r="A16" s="8">
        <v>10</v>
      </c>
      <c r="B16" s="12" t="s">
        <v>17</v>
      </c>
      <c r="C16" s="111" t="s">
        <v>126</v>
      </c>
      <c r="D16" s="102" t="s">
        <v>127</v>
      </c>
    </row>
    <row r="17" spans="1:4" x14ac:dyDescent="0.3">
      <c r="A17" s="8">
        <v>11</v>
      </c>
      <c r="B17" s="12" t="s">
        <v>18</v>
      </c>
      <c r="D17" s="102"/>
    </row>
    <row r="18" spans="1:4" x14ac:dyDescent="0.3">
      <c r="A18" s="8">
        <v>12</v>
      </c>
      <c r="B18" s="12" t="s">
        <v>19</v>
      </c>
      <c r="C18" s="111" t="s">
        <v>119</v>
      </c>
      <c r="D18" s="102" t="s">
        <v>119</v>
      </c>
    </row>
    <row r="19" spans="1:4" x14ac:dyDescent="0.3">
      <c r="A19" s="8">
        <v>13</v>
      </c>
      <c r="B19" s="12" t="s">
        <v>20</v>
      </c>
      <c r="C19" s="111" t="s">
        <v>119</v>
      </c>
      <c r="D19" s="102" t="s">
        <v>119</v>
      </c>
    </row>
    <row r="20" spans="1:4" x14ac:dyDescent="0.3">
      <c r="A20" s="8">
        <v>14</v>
      </c>
      <c r="B20" s="12" t="s">
        <v>21</v>
      </c>
      <c r="C20" s="111" t="s">
        <v>80</v>
      </c>
      <c r="D20" s="102" t="s">
        <v>80</v>
      </c>
    </row>
    <row r="21" spans="1:4" x14ac:dyDescent="0.3">
      <c r="A21" s="8">
        <v>15</v>
      </c>
      <c r="B21" s="12" t="s">
        <v>22</v>
      </c>
      <c r="C21" s="112" t="s">
        <v>122</v>
      </c>
      <c r="D21" s="102" t="s">
        <v>124</v>
      </c>
    </row>
    <row r="22" spans="1:4" x14ac:dyDescent="0.3">
      <c r="A22" s="8">
        <v>16</v>
      </c>
      <c r="B22" s="12" t="s">
        <v>23</v>
      </c>
      <c r="C22" s="13" t="s">
        <v>120</v>
      </c>
      <c r="D22" s="13" t="s">
        <v>120</v>
      </c>
    </row>
    <row r="25" spans="1:4" x14ac:dyDescent="0.3">
      <c r="A25" t="s">
        <v>123</v>
      </c>
      <c r="B25" s="127"/>
      <c r="D25" s="114"/>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90" zoomScaleNormal="90" workbookViewId="0">
      <selection sqref="A1:K12"/>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111</v>
      </c>
    </row>
    <row r="3" spans="1:10" x14ac:dyDescent="0.3">
      <c r="A3" t="s">
        <v>112</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5" t="s">
        <v>41</v>
      </c>
      <c r="D8" s="115" t="s">
        <v>41</v>
      </c>
      <c r="E8" s="115" t="s">
        <v>41</v>
      </c>
      <c r="F8" s="115" t="s">
        <v>41</v>
      </c>
      <c r="G8" s="115" t="s">
        <v>41</v>
      </c>
      <c r="H8" s="115" t="s">
        <v>41</v>
      </c>
      <c r="I8" s="115" t="s">
        <v>41</v>
      </c>
      <c r="J8" s="115" t="s">
        <v>41</v>
      </c>
    </row>
    <row r="9" spans="1:10" hidden="1" x14ac:dyDescent="0.3">
      <c r="B9" s="42" t="s">
        <v>113</v>
      </c>
      <c r="C9" s="115" t="s">
        <v>5</v>
      </c>
      <c r="D9" s="115" t="s">
        <v>5</v>
      </c>
      <c r="E9" s="115" t="s">
        <v>5</v>
      </c>
      <c r="F9" s="115" t="s">
        <v>5</v>
      </c>
      <c r="G9" s="115" t="s">
        <v>5</v>
      </c>
      <c r="H9" s="115" t="s">
        <v>5</v>
      </c>
      <c r="I9" s="115" t="s">
        <v>5</v>
      </c>
      <c r="J9" s="115" t="s">
        <v>5</v>
      </c>
    </row>
    <row r="10" spans="1:10" x14ac:dyDescent="0.3">
      <c r="B10" s="42" t="s">
        <v>39</v>
      </c>
      <c r="C10" s="125">
        <v>1470</v>
      </c>
      <c r="D10" s="125">
        <v>1380</v>
      </c>
      <c r="E10" s="125">
        <v>1573</v>
      </c>
      <c r="F10" s="125">
        <v>1573</v>
      </c>
      <c r="G10" s="125">
        <v>1499</v>
      </c>
      <c r="H10" s="125">
        <v>1499</v>
      </c>
      <c r="I10" s="125">
        <v>1490</v>
      </c>
      <c r="J10" s="125">
        <v>1490</v>
      </c>
    </row>
    <row r="11" spans="1:10" hidden="1" x14ac:dyDescent="0.3">
      <c r="B11" s="42" t="s">
        <v>37</v>
      </c>
      <c r="C11" s="123">
        <v>1700</v>
      </c>
      <c r="D11" s="123">
        <v>1700</v>
      </c>
      <c r="E11" s="123">
        <v>1700</v>
      </c>
      <c r="F11" s="123">
        <v>1700</v>
      </c>
      <c r="G11" s="123">
        <v>1700</v>
      </c>
      <c r="H11" s="123">
        <v>1515</v>
      </c>
      <c r="I11" s="123">
        <v>1700</v>
      </c>
      <c r="J11" s="123">
        <v>1485</v>
      </c>
    </row>
    <row r="12" spans="1:10" x14ac:dyDescent="0.3">
      <c r="B12" s="1"/>
      <c r="C12" s="2"/>
      <c r="D12" s="2"/>
      <c r="E12" s="2"/>
      <c r="F12" s="2"/>
      <c r="G12" s="2"/>
      <c r="H12" s="2"/>
      <c r="I12" s="2"/>
      <c r="J12" s="2"/>
    </row>
    <row r="14" spans="1:10" hidden="1" x14ac:dyDescent="0.3">
      <c r="B14" s="103" t="s">
        <v>96</v>
      </c>
    </row>
    <row r="16" spans="1:10" ht="72" customHeight="1" x14ac:dyDescent="0.3">
      <c r="B16" s="134" t="s">
        <v>97</v>
      </c>
      <c r="C16" s="134"/>
      <c r="D16" s="134"/>
      <c r="E16" s="134"/>
      <c r="F16" s="134"/>
      <c r="G16" s="134"/>
      <c r="H16" s="134"/>
      <c r="I16" s="134"/>
    </row>
    <row r="18" spans="2:13" ht="15" thickBot="1" x14ac:dyDescent="0.35"/>
    <row r="19" spans="2:13" ht="15" thickBot="1" x14ac:dyDescent="0.35">
      <c r="B19" s="57" t="s">
        <v>45</v>
      </c>
      <c r="C19" s="135" t="s">
        <v>108</v>
      </c>
      <c r="D19" s="136"/>
      <c r="E19" s="136"/>
      <c r="F19" s="136"/>
      <c r="G19" s="136"/>
      <c r="H19" s="136"/>
      <c r="I19" s="136"/>
      <c r="J19" s="137"/>
    </row>
    <row r="20" spans="2:13" x14ac:dyDescent="0.3">
      <c r="B20" s="1" t="s">
        <v>72</v>
      </c>
      <c r="C20" s="104" t="s">
        <v>28</v>
      </c>
      <c r="D20" s="105" t="s">
        <v>31</v>
      </c>
      <c r="E20" s="105" t="s">
        <v>29</v>
      </c>
      <c r="F20" s="105" t="s">
        <v>32</v>
      </c>
      <c r="G20" s="105" t="s">
        <v>30</v>
      </c>
      <c r="H20" s="105" t="s">
        <v>33</v>
      </c>
      <c r="I20" s="105" t="s">
        <v>42</v>
      </c>
      <c r="J20" s="106" t="s">
        <v>34</v>
      </c>
      <c r="K20" s="91" t="s">
        <v>109</v>
      </c>
    </row>
    <row r="21" spans="2:13" x14ac:dyDescent="0.3">
      <c r="B21" s="58" t="s">
        <v>73</v>
      </c>
      <c r="C21" s="59">
        <v>330</v>
      </c>
      <c r="D21" s="60">
        <v>756</v>
      </c>
      <c r="E21" s="60">
        <v>493</v>
      </c>
      <c r="F21" s="60">
        <v>40</v>
      </c>
      <c r="G21" s="60">
        <v>496</v>
      </c>
      <c r="H21" s="60">
        <v>254</v>
      </c>
      <c r="I21" s="60">
        <v>2698</v>
      </c>
      <c r="J21" s="61">
        <v>120</v>
      </c>
      <c r="K21" s="92"/>
    </row>
    <row r="22" spans="2:13" x14ac:dyDescent="0.3">
      <c r="B22" s="42" t="s">
        <v>113</v>
      </c>
      <c r="C22" s="122" t="s">
        <v>114</v>
      </c>
      <c r="D22" s="122" t="s">
        <v>114</v>
      </c>
      <c r="E22" s="122" t="s">
        <v>114</v>
      </c>
      <c r="F22" s="122" t="s">
        <v>114</v>
      </c>
      <c r="G22" s="122" t="s">
        <v>114</v>
      </c>
      <c r="H22" s="122" t="s">
        <v>114</v>
      </c>
      <c r="I22" s="122" t="s">
        <v>114</v>
      </c>
      <c r="J22" s="122" t="s">
        <v>114</v>
      </c>
      <c r="K22" s="92"/>
    </row>
    <row r="23" spans="2:13" x14ac:dyDescent="0.3">
      <c r="B23" s="117" t="s">
        <v>39</v>
      </c>
      <c r="C23" s="110">
        <f>C10*C21</f>
        <v>485100</v>
      </c>
      <c r="D23" s="110">
        <f t="shared" ref="D23:J23" si="0">D10*D21</f>
        <v>1043280</v>
      </c>
      <c r="E23" s="110">
        <f t="shared" si="0"/>
        <v>775489</v>
      </c>
      <c r="F23" s="110">
        <f t="shared" si="0"/>
        <v>62920</v>
      </c>
      <c r="G23" s="110">
        <f t="shared" si="0"/>
        <v>743504</v>
      </c>
      <c r="H23" s="110">
        <f t="shared" si="0"/>
        <v>380746</v>
      </c>
      <c r="I23" s="110">
        <f t="shared" si="0"/>
        <v>4020020</v>
      </c>
      <c r="J23" s="110">
        <f t="shared" si="0"/>
        <v>178800</v>
      </c>
      <c r="K23" s="94">
        <f>SUM(C23:J23)</f>
        <v>7689859</v>
      </c>
      <c r="L23" s="124" t="s">
        <v>110</v>
      </c>
      <c r="M23" s="124"/>
    </row>
    <row r="24" spans="2:13" x14ac:dyDescent="0.3">
      <c r="B24" s="42" t="s">
        <v>37</v>
      </c>
      <c r="C24" s="107">
        <f>C11*C21</f>
        <v>561000</v>
      </c>
      <c r="D24" s="107">
        <f t="shared" ref="D24:J24" si="1">D11*D21</f>
        <v>1285200</v>
      </c>
      <c r="E24" s="107">
        <f t="shared" si="1"/>
        <v>838100</v>
      </c>
      <c r="F24" s="107">
        <f t="shared" si="1"/>
        <v>68000</v>
      </c>
      <c r="G24" s="107">
        <f t="shared" si="1"/>
        <v>843200</v>
      </c>
      <c r="H24" s="107">
        <f t="shared" si="1"/>
        <v>384810</v>
      </c>
      <c r="I24" s="107">
        <f t="shared" si="1"/>
        <v>4586600</v>
      </c>
      <c r="J24" s="107">
        <f t="shared" si="1"/>
        <v>178200</v>
      </c>
      <c r="K24" s="76">
        <f>SUM(C24:J24)</f>
        <v>8745110</v>
      </c>
    </row>
  </sheetData>
  <mergeCells count="3">
    <mergeCell ref="C6:J6"/>
    <mergeCell ref="B16:I16"/>
    <mergeCell ref="C19:J19"/>
  </mergeCells>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DCC0-CC39-4A94-9D54-C9854DDC637C}">
  <dimension ref="A1:L23"/>
  <sheetViews>
    <sheetView zoomScale="72" zoomScaleNormal="72" workbookViewId="0">
      <selection activeCell="B39" sqref="B39"/>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106</v>
      </c>
    </row>
    <row r="3" spans="1:10" x14ac:dyDescent="0.3">
      <c r="A3" t="s">
        <v>107</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5" t="s">
        <v>41</v>
      </c>
      <c r="D8" s="115" t="s">
        <v>41</v>
      </c>
      <c r="E8" s="115" t="s">
        <v>41</v>
      </c>
      <c r="F8" s="115" t="s">
        <v>41</v>
      </c>
      <c r="G8" s="115" t="s">
        <v>41</v>
      </c>
      <c r="H8" s="115" t="s">
        <v>41</v>
      </c>
      <c r="I8" s="115" t="s">
        <v>41</v>
      </c>
      <c r="J8" s="115" t="s">
        <v>41</v>
      </c>
    </row>
    <row r="9" spans="1:10" x14ac:dyDescent="0.3">
      <c r="B9" s="115" t="s">
        <v>4</v>
      </c>
      <c r="C9" s="115" t="s">
        <v>5</v>
      </c>
      <c r="D9" s="115" t="s">
        <v>5</v>
      </c>
      <c r="E9" s="115" t="s">
        <v>5</v>
      </c>
      <c r="F9" s="115" t="s">
        <v>5</v>
      </c>
      <c r="G9" s="115" t="s">
        <v>5</v>
      </c>
      <c r="H9" s="115" t="s">
        <v>5</v>
      </c>
      <c r="I9" s="115" t="s">
        <v>5</v>
      </c>
      <c r="J9" s="115" t="s">
        <v>5</v>
      </c>
    </row>
    <row r="10" spans="1:10" x14ac:dyDescent="0.3">
      <c r="B10" s="115" t="s">
        <v>39</v>
      </c>
      <c r="C10" s="120">
        <v>1375</v>
      </c>
      <c r="D10" s="120">
        <v>1285</v>
      </c>
      <c r="E10" s="120">
        <v>1498</v>
      </c>
      <c r="F10" s="120">
        <v>1498</v>
      </c>
      <c r="G10" s="120">
        <v>1424</v>
      </c>
      <c r="H10" s="120">
        <v>1491</v>
      </c>
      <c r="I10" s="120">
        <v>1415</v>
      </c>
      <c r="J10" s="120">
        <v>1415</v>
      </c>
    </row>
    <row r="11" spans="1:10" x14ac:dyDescent="0.3">
      <c r="B11" s="115" t="s">
        <v>37</v>
      </c>
      <c r="C11" s="119">
        <v>1700</v>
      </c>
      <c r="D11" s="119">
        <v>1700</v>
      </c>
      <c r="E11" s="119">
        <v>1700</v>
      </c>
      <c r="F11" s="119">
        <v>1425</v>
      </c>
      <c r="G11" s="119">
        <v>1700</v>
      </c>
      <c r="H11" s="119">
        <v>1429</v>
      </c>
      <c r="I11" s="119">
        <v>1700</v>
      </c>
      <c r="J11" s="119">
        <v>1411</v>
      </c>
    </row>
    <row r="12" spans="1:10" x14ac:dyDescent="0.3">
      <c r="B12" s="1"/>
      <c r="C12" s="2"/>
      <c r="D12" s="2"/>
      <c r="E12" s="2"/>
      <c r="F12" s="2"/>
      <c r="G12" s="2"/>
      <c r="H12" s="2"/>
      <c r="I12" s="2"/>
      <c r="J12" s="2"/>
    </row>
    <row r="14" spans="1:10" hidden="1" x14ac:dyDescent="0.3">
      <c r="B14" s="103" t="s">
        <v>96</v>
      </c>
    </row>
    <row r="16" spans="1:10" ht="72" customHeight="1" x14ac:dyDescent="0.3">
      <c r="B16" s="134" t="s">
        <v>97</v>
      </c>
      <c r="C16" s="134"/>
      <c r="D16" s="134"/>
      <c r="E16" s="134"/>
      <c r="F16" s="134"/>
      <c r="G16" s="134"/>
      <c r="H16" s="134"/>
      <c r="I16" s="134"/>
    </row>
    <row r="18" spans="2:12" ht="15" thickBot="1" x14ac:dyDescent="0.35"/>
    <row r="19" spans="2:12" ht="15" thickBot="1" x14ac:dyDescent="0.35">
      <c r="B19" s="57" t="s">
        <v>45</v>
      </c>
      <c r="C19" s="135" t="s">
        <v>108</v>
      </c>
      <c r="D19" s="136"/>
      <c r="E19" s="136"/>
      <c r="F19" s="136"/>
      <c r="G19" s="136"/>
      <c r="H19" s="136"/>
      <c r="I19" s="136"/>
      <c r="J19" s="137"/>
    </row>
    <row r="20" spans="2:12" x14ac:dyDescent="0.3">
      <c r="B20" s="1" t="s">
        <v>72</v>
      </c>
      <c r="C20" s="104" t="s">
        <v>28</v>
      </c>
      <c r="D20" s="105" t="s">
        <v>31</v>
      </c>
      <c r="E20" s="105" t="s">
        <v>29</v>
      </c>
      <c r="F20" s="105" t="s">
        <v>32</v>
      </c>
      <c r="G20" s="105" t="s">
        <v>30</v>
      </c>
      <c r="H20" s="105" t="s">
        <v>33</v>
      </c>
      <c r="I20" s="105" t="s">
        <v>42</v>
      </c>
      <c r="J20" s="106" t="s">
        <v>34</v>
      </c>
      <c r="K20" s="91" t="s">
        <v>109</v>
      </c>
    </row>
    <row r="21" spans="2:12" x14ac:dyDescent="0.3">
      <c r="B21" s="58" t="s">
        <v>73</v>
      </c>
      <c r="C21" s="59">
        <v>330</v>
      </c>
      <c r="D21" s="60">
        <v>1107</v>
      </c>
      <c r="E21" s="60">
        <v>1428</v>
      </c>
      <c r="F21" s="60">
        <v>20</v>
      </c>
      <c r="G21" s="60">
        <v>396</v>
      </c>
      <c r="H21" s="60">
        <v>200</v>
      </c>
      <c r="I21" s="60">
        <v>2698</v>
      </c>
      <c r="J21" s="61">
        <v>120</v>
      </c>
      <c r="K21" s="92"/>
    </row>
    <row r="22" spans="2:12" x14ac:dyDescent="0.3">
      <c r="B22" s="121" t="s">
        <v>39</v>
      </c>
      <c r="C22" s="110">
        <f t="shared" ref="C22:J22" si="0">C10*C21</f>
        <v>453750</v>
      </c>
      <c r="D22" s="110">
        <f t="shared" si="0"/>
        <v>1422495</v>
      </c>
      <c r="E22" s="110">
        <f t="shared" si="0"/>
        <v>2139144</v>
      </c>
      <c r="F22" s="110">
        <f t="shared" si="0"/>
        <v>29960</v>
      </c>
      <c r="G22" s="110">
        <f t="shared" si="0"/>
        <v>563904</v>
      </c>
      <c r="H22" s="110">
        <f t="shared" si="0"/>
        <v>298200</v>
      </c>
      <c r="I22" s="110">
        <f t="shared" si="0"/>
        <v>3817670</v>
      </c>
      <c r="J22" s="110">
        <f t="shared" si="0"/>
        <v>169800</v>
      </c>
      <c r="K22" s="94">
        <f>SUM(C22:J22)</f>
        <v>8894923</v>
      </c>
      <c r="L22" t="s">
        <v>110</v>
      </c>
    </row>
    <row r="23" spans="2:12" x14ac:dyDescent="0.3">
      <c r="B23" s="108" t="s">
        <v>37</v>
      </c>
      <c r="C23" s="107">
        <f>C11*C21</f>
        <v>561000</v>
      </c>
      <c r="D23" s="107">
        <f t="shared" ref="D23:J23" si="1">D11*D21</f>
        <v>1881900</v>
      </c>
      <c r="E23" s="107">
        <f t="shared" si="1"/>
        <v>2427600</v>
      </c>
      <c r="F23" s="107">
        <f t="shared" si="1"/>
        <v>28500</v>
      </c>
      <c r="G23" s="107">
        <f t="shared" si="1"/>
        <v>673200</v>
      </c>
      <c r="H23" s="107">
        <f t="shared" si="1"/>
        <v>285800</v>
      </c>
      <c r="I23" s="107">
        <f t="shared" si="1"/>
        <v>4586600</v>
      </c>
      <c r="J23" s="107">
        <f t="shared" si="1"/>
        <v>169320</v>
      </c>
      <c r="K23" s="76">
        <f t="shared" ref="K23" si="2">SUM(C23:J23)</f>
        <v>10613920</v>
      </c>
    </row>
  </sheetData>
  <mergeCells count="3">
    <mergeCell ref="C6:J6"/>
    <mergeCell ref="B16:I16"/>
    <mergeCell ref="C19:J19"/>
  </mergeCells>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F35E-4DA8-42CD-8EDE-B534847B1C04}">
  <dimension ref="A1:K27"/>
  <sheetViews>
    <sheetView workbookViewId="0">
      <selection activeCell="B30" sqref="B30"/>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5.6640625" bestFit="1" customWidth="1"/>
    <col min="10" max="10" width="15" customWidth="1"/>
    <col min="11" max="11" width="14.5546875" bestFit="1" customWidth="1"/>
  </cols>
  <sheetData>
    <row r="1" spans="1:10" x14ac:dyDescent="0.3">
      <c r="A1" t="s">
        <v>0</v>
      </c>
    </row>
    <row r="2" spans="1:10" x14ac:dyDescent="0.3">
      <c r="A2" t="s">
        <v>101</v>
      </c>
    </row>
    <row r="3" spans="1:10" x14ac:dyDescent="0.3">
      <c r="A3" t="s">
        <v>98</v>
      </c>
    </row>
    <row r="4" spans="1:10" x14ac:dyDescent="0.3">
      <c r="A4" t="s">
        <v>99</v>
      </c>
    </row>
    <row r="5" spans="1:10" x14ac:dyDescent="0.3">
      <c r="A5" t="s">
        <v>100</v>
      </c>
    </row>
    <row r="6" spans="1:10" x14ac:dyDescent="0.3">
      <c r="A6" s="1" t="s">
        <v>6</v>
      </c>
    </row>
    <row r="7" spans="1:10" ht="15" thickBot="1" x14ac:dyDescent="0.35"/>
    <row r="8" spans="1:10" ht="15" thickBot="1" x14ac:dyDescent="0.35">
      <c r="B8" s="1" t="s">
        <v>25</v>
      </c>
      <c r="C8" s="138" t="s">
        <v>40</v>
      </c>
      <c r="D8" s="139"/>
      <c r="E8" s="139"/>
      <c r="F8" s="139"/>
      <c r="G8" s="139"/>
      <c r="H8" s="139"/>
      <c r="I8" s="139"/>
      <c r="J8" s="140"/>
    </row>
    <row r="9" spans="1:10" x14ac:dyDescent="0.3">
      <c r="B9" s="1" t="s">
        <v>26</v>
      </c>
      <c r="C9" s="1" t="s">
        <v>28</v>
      </c>
      <c r="D9" s="1" t="s">
        <v>31</v>
      </c>
      <c r="E9" s="1" t="s">
        <v>29</v>
      </c>
      <c r="F9" s="1" t="s">
        <v>32</v>
      </c>
      <c r="G9" s="1" t="s">
        <v>30</v>
      </c>
      <c r="H9" s="1" t="s">
        <v>33</v>
      </c>
      <c r="I9" s="1" t="s">
        <v>42</v>
      </c>
      <c r="J9" s="1" t="s">
        <v>34</v>
      </c>
    </row>
    <row r="10" spans="1:10" x14ac:dyDescent="0.3">
      <c r="B10" s="98" t="s">
        <v>27</v>
      </c>
      <c r="C10" s="99" t="s">
        <v>41</v>
      </c>
      <c r="D10" s="99" t="s">
        <v>41</v>
      </c>
      <c r="E10" s="99" t="s">
        <v>41</v>
      </c>
      <c r="F10" s="99" t="s">
        <v>41</v>
      </c>
      <c r="G10" s="99" t="s">
        <v>41</v>
      </c>
      <c r="H10" s="99" t="s">
        <v>41</v>
      </c>
      <c r="I10" s="99" t="s">
        <v>41</v>
      </c>
      <c r="J10" s="99" t="s">
        <v>41</v>
      </c>
    </row>
    <row r="11" spans="1:10" x14ac:dyDescent="0.3">
      <c r="B11" s="42" t="s">
        <v>4</v>
      </c>
      <c r="C11" s="115" t="s">
        <v>5</v>
      </c>
      <c r="D11" s="115" t="s">
        <v>5</v>
      </c>
      <c r="E11" s="115" t="s">
        <v>5</v>
      </c>
      <c r="F11" s="115" t="s">
        <v>5</v>
      </c>
      <c r="G11" s="115" t="s">
        <v>5</v>
      </c>
      <c r="H11" s="115" t="s">
        <v>5</v>
      </c>
      <c r="I11" s="115" t="s">
        <v>5</v>
      </c>
      <c r="J11" s="115" t="s">
        <v>5</v>
      </c>
    </row>
    <row r="12" spans="1:10" x14ac:dyDescent="0.3">
      <c r="B12" s="117" t="s">
        <v>39</v>
      </c>
      <c r="C12" s="118">
        <v>1169</v>
      </c>
      <c r="D12" s="118">
        <v>1217</v>
      </c>
      <c r="E12" s="118">
        <v>1229</v>
      </c>
      <c r="F12" s="118">
        <v>1233</v>
      </c>
      <c r="G12" s="118">
        <v>1217</v>
      </c>
      <c r="H12" s="118">
        <v>1248</v>
      </c>
      <c r="I12" s="118">
        <v>1203</v>
      </c>
      <c r="J12" s="118">
        <v>1226</v>
      </c>
    </row>
    <row r="13" spans="1:10" x14ac:dyDescent="0.3">
      <c r="B13" s="42" t="s">
        <v>37</v>
      </c>
      <c r="C13" s="116">
        <v>1300</v>
      </c>
      <c r="D13" s="116">
        <v>1300</v>
      </c>
      <c r="E13" s="116">
        <v>1300</v>
      </c>
      <c r="F13" s="116">
        <v>1300</v>
      </c>
      <c r="G13" s="116">
        <v>1300</v>
      </c>
      <c r="H13" s="116">
        <v>1300</v>
      </c>
      <c r="I13" s="116">
        <v>1300</v>
      </c>
      <c r="J13" s="116">
        <v>1300</v>
      </c>
    </row>
    <row r="14" spans="1:10" x14ac:dyDescent="0.3">
      <c r="B14" s="42" t="s">
        <v>38</v>
      </c>
      <c r="C14" s="116">
        <v>1500</v>
      </c>
      <c r="D14" s="116">
        <v>1500</v>
      </c>
      <c r="E14" s="116">
        <v>1500</v>
      </c>
      <c r="F14" s="116">
        <v>2000</v>
      </c>
      <c r="G14" s="116">
        <v>2000</v>
      </c>
      <c r="H14" s="116">
        <v>1250</v>
      </c>
      <c r="I14" s="116">
        <v>1525</v>
      </c>
      <c r="J14" s="116">
        <v>1338</v>
      </c>
    </row>
    <row r="15" spans="1:10" x14ac:dyDescent="0.3">
      <c r="B15" s="1"/>
      <c r="C15" s="2"/>
      <c r="D15" s="2"/>
      <c r="E15" s="2"/>
      <c r="F15" s="2"/>
      <c r="G15" s="2"/>
      <c r="H15" s="2"/>
      <c r="I15" s="2"/>
      <c r="J15" s="2"/>
    </row>
    <row r="17" spans="2:11" hidden="1" x14ac:dyDescent="0.3">
      <c r="B17" s="103" t="s">
        <v>96</v>
      </c>
    </row>
    <row r="19" spans="2:11" ht="72" customHeight="1" x14ac:dyDescent="0.3">
      <c r="B19" s="134" t="s">
        <v>97</v>
      </c>
      <c r="C19" s="134"/>
      <c r="D19" s="134"/>
      <c r="E19" s="134"/>
      <c r="F19" s="134"/>
      <c r="G19" s="134"/>
      <c r="H19" s="134"/>
      <c r="I19" s="134"/>
    </row>
    <row r="21" spans="2:11" ht="15" thickBot="1" x14ac:dyDescent="0.35"/>
    <row r="22" spans="2:11" ht="15" thickBot="1" x14ac:dyDescent="0.35">
      <c r="B22" s="57" t="s">
        <v>45</v>
      </c>
      <c r="C22" s="135" t="s">
        <v>102</v>
      </c>
      <c r="D22" s="136"/>
      <c r="E22" s="136"/>
      <c r="F22" s="136"/>
      <c r="G22" s="136"/>
      <c r="H22" s="136"/>
      <c r="I22" s="136"/>
      <c r="J22" s="137"/>
    </row>
    <row r="23" spans="2:11" ht="28.8" x14ac:dyDescent="0.3">
      <c r="B23" s="1" t="s">
        <v>72</v>
      </c>
      <c r="C23" s="104" t="s">
        <v>28</v>
      </c>
      <c r="D23" s="105" t="s">
        <v>31</v>
      </c>
      <c r="E23" s="105" t="s">
        <v>29</v>
      </c>
      <c r="F23" s="105" t="s">
        <v>32</v>
      </c>
      <c r="G23" s="105" t="s">
        <v>30</v>
      </c>
      <c r="H23" s="105" t="s">
        <v>33</v>
      </c>
      <c r="I23" s="105" t="s">
        <v>42</v>
      </c>
      <c r="J23" s="106" t="s">
        <v>34</v>
      </c>
      <c r="K23" s="91" t="s">
        <v>88</v>
      </c>
    </row>
    <row r="24" spans="2:11" x14ac:dyDescent="0.3">
      <c r="B24" s="58" t="s">
        <v>73</v>
      </c>
      <c r="C24" s="59">
        <v>260</v>
      </c>
      <c r="D24" s="60">
        <v>1043</v>
      </c>
      <c r="E24" s="60">
        <v>1493</v>
      </c>
      <c r="F24" s="60">
        <v>23</v>
      </c>
      <c r="G24" s="60">
        <v>526</v>
      </c>
      <c r="H24" s="60">
        <v>100</v>
      </c>
      <c r="I24" s="60">
        <v>5198</v>
      </c>
      <c r="J24" s="61">
        <v>120</v>
      </c>
      <c r="K24" s="92"/>
    </row>
    <row r="25" spans="2:11" x14ac:dyDescent="0.3">
      <c r="B25" s="108" t="s">
        <v>39</v>
      </c>
      <c r="C25" s="110">
        <f>C12*C24</f>
        <v>303940</v>
      </c>
      <c r="D25" s="110">
        <f t="shared" ref="D25:J25" si="0">D12*D24</f>
        <v>1269331</v>
      </c>
      <c r="E25" s="110">
        <f t="shared" si="0"/>
        <v>1834897</v>
      </c>
      <c r="F25" s="110">
        <f t="shared" si="0"/>
        <v>28359</v>
      </c>
      <c r="G25" s="110">
        <f t="shared" si="0"/>
        <v>640142</v>
      </c>
      <c r="H25" s="110">
        <f t="shared" si="0"/>
        <v>124800</v>
      </c>
      <c r="I25" s="110">
        <f t="shared" si="0"/>
        <v>6253194</v>
      </c>
      <c r="J25" s="110">
        <f t="shared" si="0"/>
        <v>147120</v>
      </c>
      <c r="K25" s="94">
        <f>SUM(C25:J25)</f>
        <v>10601783</v>
      </c>
    </row>
    <row r="26" spans="2:11" x14ac:dyDescent="0.3">
      <c r="B26" s="109" t="s">
        <v>37</v>
      </c>
      <c r="C26" s="107">
        <f>C13*C24</f>
        <v>338000</v>
      </c>
      <c r="D26" s="107">
        <f t="shared" ref="D26:J26" si="1">D13*D24</f>
        <v>1355900</v>
      </c>
      <c r="E26" s="107">
        <f t="shared" si="1"/>
        <v>1940900</v>
      </c>
      <c r="F26" s="107">
        <f t="shared" si="1"/>
        <v>29900</v>
      </c>
      <c r="G26" s="107">
        <f t="shared" si="1"/>
        <v>683800</v>
      </c>
      <c r="H26" s="107">
        <f t="shared" si="1"/>
        <v>130000</v>
      </c>
      <c r="I26" s="107">
        <f t="shared" si="1"/>
        <v>6757400</v>
      </c>
      <c r="J26" s="107">
        <f t="shared" si="1"/>
        <v>156000</v>
      </c>
      <c r="K26" s="76">
        <f>SUM(C26:J26)</f>
        <v>11391900</v>
      </c>
    </row>
    <row r="27" spans="2:11" x14ac:dyDescent="0.3">
      <c r="B27" s="109" t="s">
        <v>38</v>
      </c>
      <c r="C27" s="107">
        <f>C14*C24</f>
        <v>390000</v>
      </c>
      <c r="D27" s="107">
        <f t="shared" ref="D27:J27" si="2">D14*D24</f>
        <v>1564500</v>
      </c>
      <c r="E27" s="107">
        <f t="shared" si="2"/>
        <v>2239500</v>
      </c>
      <c r="F27" s="107">
        <f t="shared" si="2"/>
        <v>46000</v>
      </c>
      <c r="G27" s="107">
        <f t="shared" si="2"/>
        <v>1052000</v>
      </c>
      <c r="H27" s="107">
        <f t="shared" si="2"/>
        <v>125000</v>
      </c>
      <c r="I27" s="107">
        <f t="shared" si="2"/>
        <v>7926950</v>
      </c>
      <c r="J27" s="107">
        <f t="shared" si="2"/>
        <v>160560</v>
      </c>
      <c r="K27" s="76">
        <f>SUM(C27:J27)</f>
        <v>13504510</v>
      </c>
    </row>
  </sheetData>
  <mergeCells count="3">
    <mergeCell ref="C8:J8"/>
    <mergeCell ref="B19:I19"/>
    <mergeCell ref="C22:J22"/>
  </mergeCells>
  <conditionalFormatting sqref="C26:J26">
    <cfRule type="cellIs" dxfId="34" priority="1" operator="equal">
      <formula>$B$12</formula>
    </cfRule>
  </conditionalFormatting>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2A41-B739-411C-95AF-80DFFE0D5A3D}">
  <dimension ref="A1:J18"/>
  <sheetViews>
    <sheetView workbookViewId="0">
      <selection activeCell="L3" sqref="L3"/>
    </sheetView>
  </sheetViews>
  <sheetFormatPr defaultRowHeight="14.4" x14ac:dyDescent="0.3"/>
  <cols>
    <col min="2" max="2" width="42.6640625" customWidth="1"/>
    <col min="3" max="3" width="12.21875" bestFit="1" customWidth="1"/>
    <col min="4" max="4" width="9" customWidth="1"/>
  </cols>
  <sheetData>
    <row r="1" spans="1:10" x14ac:dyDescent="0.3">
      <c r="A1" t="s">
        <v>0</v>
      </c>
    </row>
    <row r="2" spans="1:10" x14ac:dyDescent="0.3">
      <c r="A2" t="s">
        <v>35</v>
      </c>
    </row>
    <row r="3" spans="1:10" x14ac:dyDescent="0.3">
      <c r="A3" t="s">
        <v>1</v>
      </c>
    </row>
    <row r="4" spans="1:10" x14ac:dyDescent="0.3">
      <c r="A4" t="s">
        <v>2</v>
      </c>
    </row>
    <row r="5" spans="1:10" x14ac:dyDescent="0.3">
      <c r="A5" t="s">
        <v>3</v>
      </c>
    </row>
    <row r="6" spans="1:10" ht="15" thickBot="1" x14ac:dyDescent="0.35"/>
    <row r="7" spans="1:10" ht="15" thickBot="1" x14ac:dyDescent="0.35">
      <c r="B7" s="1" t="s">
        <v>25</v>
      </c>
      <c r="C7" s="141" t="s">
        <v>40</v>
      </c>
      <c r="D7" s="142"/>
      <c r="E7" s="142"/>
      <c r="F7" s="142"/>
      <c r="G7" s="142"/>
      <c r="H7" s="142"/>
      <c r="I7" s="142"/>
      <c r="J7" s="143"/>
    </row>
    <row r="8" spans="1:10" x14ac:dyDescent="0.3">
      <c r="B8" s="1" t="s">
        <v>26</v>
      </c>
      <c r="C8" t="s">
        <v>28</v>
      </c>
      <c r="D8" t="s">
        <v>31</v>
      </c>
      <c r="E8" t="s">
        <v>29</v>
      </c>
      <c r="F8" t="s">
        <v>32</v>
      </c>
      <c r="G8" t="s">
        <v>30</v>
      </c>
      <c r="H8" t="s">
        <v>33</v>
      </c>
      <c r="I8" t="s">
        <v>42</v>
      </c>
      <c r="J8" t="s">
        <v>34</v>
      </c>
    </row>
    <row r="9" spans="1:10" x14ac:dyDescent="0.3">
      <c r="B9" s="98" t="s">
        <v>27</v>
      </c>
      <c r="C9" s="99" t="s">
        <v>41</v>
      </c>
      <c r="D9" s="99" t="s">
        <v>41</v>
      </c>
      <c r="E9" s="99" t="s">
        <v>41</v>
      </c>
      <c r="F9" s="99" t="s">
        <v>41</v>
      </c>
      <c r="G9" s="99" t="s">
        <v>41</v>
      </c>
      <c r="H9" s="99" t="s">
        <v>41</v>
      </c>
      <c r="I9" s="99" t="s">
        <v>41</v>
      </c>
      <c r="J9" s="99" t="s">
        <v>41</v>
      </c>
    </row>
    <row r="10" spans="1:10" x14ac:dyDescent="0.3">
      <c r="B10" s="1" t="s">
        <v>4</v>
      </c>
      <c r="C10" t="s">
        <v>5</v>
      </c>
      <c r="D10" t="s">
        <v>5</v>
      </c>
      <c r="E10" t="s">
        <v>5</v>
      </c>
      <c r="F10" t="s">
        <v>5</v>
      </c>
      <c r="G10" t="s">
        <v>5</v>
      </c>
      <c r="H10" t="s">
        <v>5</v>
      </c>
      <c r="I10" t="s">
        <v>5</v>
      </c>
      <c r="J10" t="s">
        <v>5</v>
      </c>
    </row>
    <row r="11" spans="1:10" x14ac:dyDescent="0.3">
      <c r="B11" s="1" t="s">
        <v>36</v>
      </c>
      <c r="C11" s="2">
        <v>1219</v>
      </c>
      <c r="D11" s="2">
        <v>1126.5999999999999</v>
      </c>
      <c r="E11" t="s">
        <v>5</v>
      </c>
      <c r="F11" s="2">
        <v>1785</v>
      </c>
      <c r="G11" t="s">
        <v>5</v>
      </c>
      <c r="H11" t="s">
        <v>5</v>
      </c>
      <c r="I11" t="s">
        <v>5</v>
      </c>
      <c r="J11" t="s">
        <v>5</v>
      </c>
    </row>
    <row r="12" spans="1:10" x14ac:dyDescent="0.3">
      <c r="B12" s="1" t="s">
        <v>37</v>
      </c>
      <c r="C12" t="s">
        <v>5</v>
      </c>
      <c r="D12" s="2">
        <v>950</v>
      </c>
      <c r="E12" s="2">
        <v>950</v>
      </c>
      <c r="F12" t="s">
        <v>5</v>
      </c>
      <c r="G12" s="2">
        <v>875</v>
      </c>
      <c r="H12" s="2">
        <v>850</v>
      </c>
      <c r="I12" s="2">
        <v>950</v>
      </c>
      <c r="J12" s="2">
        <v>950</v>
      </c>
    </row>
    <row r="13" spans="1:10" x14ac:dyDescent="0.3">
      <c r="B13" s="1" t="s">
        <v>38</v>
      </c>
      <c r="C13" s="3">
        <v>773</v>
      </c>
      <c r="D13" s="3">
        <v>731</v>
      </c>
      <c r="E13" s="3">
        <v>731</v>
      </c>
      <c r="F13" s="3">
        <v>764</v>
      </c>
      <c r="G13" s="3">
        <v>764</v>
      </c>
      <c r="H13" s="3">
        <v>746</v>
      </c>
      <c r="I13" s="3">
        <v>727.05</v>
      </c>
      <c r="J13" s="3">
        <v>731</v>
      </c>
    </row>
    <row r="14" spans="1:10" x14ac:dyDescent="0.3">
      <c r="B14" s="1" t="s">
        <v>39</v>
      </c>
      <c r="C14" s="2">
        <v>915.5</v>
      </c>
      <c r="D14" s="2">
        <v>769.15</v>
      </c>
      <c r="E14" s="2">
        <v>785.85</v>
      </c>
      <c r="F14" s="2">
        <v>780.78</v>
      </c>
      <c r="G14" s="2">
        <v>777.81</v>
      </c>
      <c r="H14" s="2">
        <v>761.62</v>
      </c>
      <c r="I14" s="2">
        <v>729.38</v>
      </c>
      <c r="J14" s="2">
        <v>742.45</v>
      </c>
    </row>
    <row r="16" spans="1:10" x14ac:dyDescent="0.3">
      <c r="B16" s="103" t="s">
        <v>96</v>
      </c>
    </row>
    <row r="18" spans="2:9" ht="134.4" customHeight="1" x14ac:dyDescent="0.3">
      <c r="B18" s="134" t="s">
        <v>97</v>
      </c>
      <c r="C18" s="134"/>
      <c r="D18" s="134"/>
      <c r="E18" s="134"/>
      <c r="F18" s="134"/>
      <c r="G18" s="134"/>
      <c r="H18" s="134"/>
      <c r="I18" s="134"/>
    </row>
  </sheetData>
  <mergeCells count="2">
    <mergeCell ref="C7:J7"/>
    <mergeCell ref="B18:I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2C2D-6CF1-4AE3-AD31-4B2F75AEFB5C}">
  <sheetPr>
    <pageSetUpPr fitToPage="1"/>
  </sheetPr>
  <dimension ref="A1:K31"/>
  <sheetViews>
    <sheetView topLeftCell="A7" workbookViewId="0">
      <selection activeCell="A29" sqref="A29"/>
    </sheetView>
  </sheetViews>
  <sheetFormatPr defaultRowHeight="14.4" x14ac:dyDescent="0.3"/>
  <cols>
    <col min="1" max="1" width="33.109375" customWidth="1"/>
    <col min="2" max="9" width="15.6640625" customWidth="1"/>
    <col min="10" max="10" width="16.6640625" customWidth="1"/>
  </cols>
  <sheetData>
    <row r="1" spans="1:9" ht="18" x14ac:dyDescent="0.35">
      <c r="A1" s="14" t="s">
        <v>43</v>
      </c>
    </row>
    <row r="2" spans="1:9" ht="15.6" x14ac:dyDescent="0.3">
      <c r="A2" s="88" t="s">
        <v>83</v>
      </c>
      <c r="B2" s="1" t="s">
        <v>103</v>
      </c>
    </row>
    <row r="3" spans="1:9" ht="15.6" x14ac:dyDescent="0.3">
      <c r="A3" s="88" t="s">
        <v>84</v>
      </c>
      <c r="B3" s="1" t="s">
        <v>44</v>
      </c>
    </row>
    <row r="4" spans="1:9" ht="15.6" x14ac:dyDescent="0.3">
      <c r="A4" s="88" t="s">
        <v>85</v>
      </c>
      <c r="B4" s="1" t="s">
        <v>104</v>
      </c>
    </row>
    <row r="5" spans="1:9" ht="15.6" x14ac:dyDescent="0.3">
      <c r="A5" s="88" t="s">
        <v>86</v>
      </c>
      <c r="B5" s="1" t="s">
        <v>105</v>
      </c>
    </row>
    <row r="6" spans="1:9" ht="15.6" x14ac:dyDescent="0.3">
      <c r="B6" s="39"/>
      <c r="C6" s="15"/>
      <c r="D6" s="40"/>
      <c r="E6" s="41"/>
      <c r="F6" s="41"/>
      <c r="G6" s="41"/>
      <c r="H6" s="41"/>
      <c r="I6" s="41"/>
    </row>
    <row r="7" spans="1:9" ht="30" customHeight="1" thickBot="1" x14ac:dyDescent="0.35">
      <c r="B7" s="144" t="s">
        <v>68</v>
      </c>
      <c r="C7" s="145"/>
      <c r="D7" s="145"/>
      <c r="E7" s="145"/>
      <c r="F7" s="145"/>
      <c r="G7" s="145"/>
      <c r="H7" s="145"/>
      <c r="I7" s="146"/>
    </row>
    <row r="8" spans="1:9" ht="28.8" x14ac:dyDescent="0.3">
      <c r="A8" s="42" t="s">
        <v>52</v>
      </c>
      <c r="B8" s="43" t="s">
        <v>28</v>
      </c>
      <c r="C8" s="44" t="s">
        <v>31</v>
      </c>
      <c r="D8" s="44" t="s">
        <v>29</v>
      </c>
      <c r="E8" s="44" t="s">
        <v>32</v>
      </c>
      <c r="F8" s="44" t="s">
        <v>30</v>
      </c>
      <c r="G8" s="44" t="s">
        <v>33</v>
      </c>
      <c r="H8" s="44" t="s">
        <v>42</v>
      </c>
      <c r="I8" s="45" t="s">
        <v>34</v>
      </c>
    </row>
    <row r="9" spans="1:9" ht="30" customHeight="1" x14ac:dyDescent="0.3">
      <c r="A9" s="46" t="s">
        <v>38</v>
      </c>
      <c r="B9" s="47">
        <v>797</v>
      </c>
      <c r="C9" s="47">
        <v>745</v>
      </c>
      <c r="D9" s="47">
        <v>745</v>
      </c>
      <c r="E9" s="47">
        <v>778</v>
      </c>
      <c r="F9" s="47">
        <v>778</v>
      </c>
      <c r="G9" s="47">
        <v>760</v>
      </c>
      <c r="H9" s="47">
        <v>735</v>
      </c>
      <c r="I9" s="48">
        <v>745</v>
      </c>
    </row>
    <row r="10" spans="1:9" ht="30" customHeight="1" x14ac:dyDescent="0.3">
      <c r="A10" s="49" t="s">
        <v>60</v>
      </c>
      <c r="B10" s="89" t="s">
        <v>5</v>
      </c>
      <c r="C10" s="89">
        <v>854</v>
      </c>
      <c r="D10" s="89" t="s">
        <v>5</v>
      </c>
      <c r="E10" s="89" t="s">
        <v>5</v>
      </c>
      <c r="F10" s="89">
        <v>854</v>
      </c>
      <c r="G10" s="89" t="s">
        <v>5</v>
      </c>
      <c r="H10" s="89">
        <v>823</v>
      </c>
      <c r="I10" s="90">
        <v>823</v>
      </c>
    </row>
    <row r="11" spans="1:9" ht="30" customHeight="1" x14ac:dyDescent="0.3">
      <c r="A11" s="52" t="s">
        <v>69</v>
      </c>
      <c r="B11" s="53" t="s">
        <v>5</v>
      </c>
      <c r="C11" s="53" t="s">
        <v>5</v>
      </c>
      <c r="D11" s="53" t="s">
        <v>5</v>
      </c>
      <c r="E11" s="53" t="s">
        <v>5</v>
      </c>
      <c r="F11" s="53" t="s">
        <v>5</v>
      </c>
      <c r="G11" s="53" t="s">
        <v>5</v>
      </c>
      <c r="H11" s="53" t="s">
        <v>5</v>
      </c>
      <c r="I11" s="54" t="s">
        <v>5</v>
      </c>
    </row>
    <row r="12" spans="1:9" s="8" customFormat="1" x14ac:dyDescent="0.3">
      <c r="B12" s="55"/>
      <c r="C12" s="55"/>
      <c r="D12" s="55"/>
      <c r="E12" s="55"/>
      <c r="F12" s="55"/>
      <c r="G12" s="55"/>
      <c r="H12" s="55"/>
      <c r="I12" s="55"/>
    </row>
    <row r="13" spans="1:9" x14ac:dyDescent="0.3">
      <c r="A13" s="56" t="s">
        <v>70</v>
      </c>
    </row>
    <row r="15" spans="1:9" ht="76.2" customHeight="1" x14ac:dyDescent="0.3">
      <c r="A15" s="134" t="s">
        <v>87</v>
      </c>
      <c r="B15" s="134"/>
      <c r="C15" s="134"/>
      <c r="D15" s="134"/>
      <c r="E15" s="134"/>
      <c r="F15" s="134"/>
      <c r="G15" s="134"/>
      <c r="H15" s="134"/>
    </row>
    <row r="17" spans="1:11" ht="15" thickBot="1" x14ac:dyDescent="0.35">
      <c r="A17" s="57" t="s">
        <v>45</v>
      </c>
      <c r="B17" s="144" t="s">
        <v>71</v>
      </c>
      <c r="C17" s="145"/>
      <c r="D17" s="145"/>
      <c r="E17" s="145"/>
      <c r="F17" s="145"/>
      <c r="G17" s="145"/>
      <c r="H17" s="145"/>
      <c r="I17" s="146"/>
    </row>
    <row r="18" spans="1:11" ht="28.8" x14ac:dyDescent="0.3">
      <c r="A18" s="1" t="s">
        <v>72</v>
      </c>
      <c r="B18" s="43" t="s">
        <v>28</v>
      </c>
      <c r="C18" s="44" t="s">
        <v>31</v>
      </c>
      <c r="D18" s="44" t="s">
        <v>29</v>
      </c>
      <c r="E18" s="44" t="s">
        <v>32</v>
      </c>
      <c r="F18" s="44" t="s">
        <v>30</v>
      </c>
      <c r="G18" s="44" t="s">
        <v>33</v>
      </c>
      <c r="H18" s="44" t="s">
        <v>42</v>
      </c>
      <c r="I18" s="45" t="s">
        <v>34</v>
      </c>
      <c r="J18" s="91" t="s">
        <v>88</v>
      </c>
    </row>
    <row r="19" spans="1:11" x14ac:dyDescent="0.3">
      <c r="A19" s="58" t="s">
        <v>73</v>
      </c>
      <c r="B19" s="59">
        <f>640+5</f>
        <v>645</v>
      </c>
      <c r="C19" s="60">
        <f>793+393</f>
        <v>1186</v>
      </c>
      <c r="D19" s="60">
        <f>1115+408</f>
        <v>1523</v>
      </c>
      <c r="E19" s="60">
        <v>23</v>
      </c>
      <c r="F19" s="60">
        <v>625</v>
      </c>
      <c r="G19" s="60">
        <f>710+196</f>
        <v>906</v>
      </c>
      <c r="H19" s="60">
        <v>2500</v>
      </c>
      <c r="I19" s="61">
        <f>1775+120</f>
        <v>1895</v>
      </c>
      <c r="J19" s="92"/>
    </row>
    <row r="20" spans="1:11" x14ac:dyDescent="0.3">
      <c r="A20" s="93" t="s">
        <v>38</v>
      </c>
      <c r="B20" s="64">
        <f>B19*B9</f>
        <v>514065</v>
      </c>
      <c r="C20" s="65">
        <f t="shared" ref="C20:I20" si="0">C19*C9</f>
        <v>883570</v>
      </c>
      <c r="D20" s="65">
        <f t="shared" si="0"/>
        <v>1134635</v>
      </c>
      <c r="E20" s="65">
        <f t="shared" si="0"/>
        <v>17894</v>
      </c>
      <c r="F20" s="65">
        <f t="shared" si="0"/>
        <v>486250</v>
      </c>
      <c r="G20" s="65">
        <f t="shared" si="0"/>
        <v>688560</v>
      </c>
      <c r="H20" s="65">
        <f t="shared" si="0"/>
        <v>1837500</v>
      </c>
      <c r="I20" s="66">
        <f t="shared" si="0"/>
        <v>1411775</v>
      </c>
      <c r="J20" s="94">
        <f>SUM(B20:I20)</f>
        <v>6974249</v>
      </c>
      <c r="K20" s="95" t="s">
        <v>89</v>
      </c>
    </row>
    <row r="21" spans="1:11" x14ac:dyDescent="0.3">
      <c r="A21" s="68" t="s">
        <v>60</v>
      </c>
      <c r="B21" s="89" t="s">
        <v>5</v>
      </c>
      <c r="C21" s="96">
        <f>C19*C10</f>
        <v>1012844</v>
      </c>
      <c r="D21" s="89" t="s">
        <v>5</v>
      </c>
      <c r="E21" s="89" t="s">
        <v>5</v>
      </c>
      <c r="F21" s="96">
        <f>F19*F10</f>
        <v>533750</v>
      </c>
      <c r="G21" s="89" t="s">
        <v>5</v>
      </c>
      <c r="H21" s="96">
        <f>H19*H10</f>
        <v>2057500</v>
      </c>
      <c r="I21" s="51">
        <f>I19*I10</f>
        <v>1559585</v>
      </c>
      <c r="J21" s="8" t="s">
        <v>90</v>
      </c>
    </row>
    <row r="22" spans="1:11" x14ac:dyDescent="0.3">
      <c r="A22" s="70" t="s">
        <v>69</v>
      </c>
      <c r="B22" s="71" t="s">
        <v>5</v>
      </c>
      <c r="C22" s="53" t="s">
        <v>5</v>
      </c>
      <c r="D22" s="53" t="s">
        <v>5</v>
      </c>
      <c r="E22" s="53" t="s">
        <v>5</v>
      </c>
      <c r="F22" s="53" t="s">
        <v>5</v>
      </c>
      <c r="G22" s="53" t="s">
        <v>5</v>
      </c>
      <c r="H22" s="53" t="s">
        <v>5</v>
      </c>
      <c r="I22" s="54" t="s">
        <v>91</v>
      </c>
      <c r="J22" s="97" t="s">
        <v>91</v>
      </c>
    </row>
    <row r="25" spans="1:11" x14ac:dyDescent="0.3">
      <c r="A25" s="1" t="s">
        <v>77</v>
      </c>
    </row>
    <row r="26" spans="1:11" ht="15" thickBot="1" x14ac:dyDescent="0.35">
      <c r="A26" s="72" t="s">
        <v>92</v>
      </c>
      <c r="B26" s="144" t="s">
        <v>68</v>
      </c>
      <c r="C26" s="145"/>
      <c r="D26" s="145"/>
      <c r="E26" s="145"/>
      <c r="F26" s="145"/>
      <c r="G26" s="145"/>
      <c r="H26" s="145"/>
      <c r="I26" s="146"/>
    </row>
    <row r="27" spans="1:11" ht="28.8" x14ac:dyDescent="0.3">
      <c r="A27" s="57"/>
      <c r="B27" s="43" t="s">
        <v>28</v>
      </c>
      <c r="C27" s="44" t="s">
        <v>31</v>
      </c>
      <c r="D27" s="44" t="s">
        <v>29</v>
      </c>
      <c r="E27" s="44" t="s">
        <v>32</v>
      </c>
      <c r="F27" s="44" t="s">
        <v>30</v>
      </c>
      <c r="G27" s="44" t="s">
        <v>33</v>
      </c>
      <c r="H27" s="44" t="s">
        <v>42</v>
      </c>
      <c r="I27" s="45" t="s">
        <v>34</v>
      </c>
    </row>
    <row r="28" spans="1:11" x14ac:dyDescent="0.3">
      <c r="A28" s="73" t="s">
        <v>93</v>
      </c>
      <c r="B28" s="74">
        <v>566</v>
      </c>
      <c r="C28" s="75">
        <v>555</v>
      </c>
      <c r="D28" s="75">
        <v>553</v>
      </c>
      <c r="E28" s="75">
        <v>560</v>
      </c>
      <c r="F28" s="76">
        <v>569</v>
      </c>
      <c r="G28" s="76">
        <v>551</v>
      </c>
      <c r="H28" s="76">
        <v>566</v>
      </c>
      <c r="I28" s="77">
        <v>547</v>
      </c>
    </row>
    <row r="29" spans="1:11" x14ac:dyDescent="0.3">
      <c r="A29" s="78" t="s">
        <v>94</v>
      </c>
      <c r="B29" s="79">
        <f>B9-B28</f>
        <v>231</v>
      </c>
      <c r="C29" s="80">
        <f t="shared" ref="C29:I29" si="1">C9-C28</f>
        <v>190</v>
      </c>
      <c r="D29" s="80">
        <f t="shared" si="1"/>
        <v>192</v>
      </c>
      <c r="E29" s="80">
        <f t="shared" si="1"/>
        <v>218</v>
      </c>
      <c r="F29" s="76">
        <f t="shared" si="1"/>
        <v>209</v>
      </c>
      <c r="G29" s="76">
        <f t="shared" si="1"/>
        <v>209</v>
      </c>
      <c r="H29" s="76">
        <f t="shared" si="1"/>
        <v>169</v>
      </c>
      <c r="I29" s="81">
        <f t="shared" si="1"/>
        <v>198</v>
      </c>
    </row>
    <row r="30" spans="1:11" x14ac:dyDescent="0.3">
      <c r="A30" s="82" t="s">
        <v>95</v>
      </c>
      <c r="B30" s="83">
        <f>B29/B28</f>
        <v>0.40812720848056538</v>
      </c>
      <c r="C30" s="84">
        <f>C29/C28</f>
        <v>0.34234234234234234</v>
      </c>
      <c r="D30" s="84">
        <f t="shared" ref="D30:I30" si="2">D29/D28</f>
        <v>0.34719710669077758</v>
      </c>
      <c r="E30" s="84">
        <f t="shared" si="2"/>
        <v>0.38928571428571429</v>
      </c>
      <c r="F30" s="84">
        <f t="shared" si="2"/>
        <v>0.36731107205623903</v>
      </c>
      <c r="G30" s="84">
        <f t="shared" si="2"/>
        <v>0.37931034482758619</v>
      </c>
      <c r="H30" s="84">
        <f t="shared" si="2"/>
        <v>0.29858657243816256</v>
      </c>
      <c r="I30" s="85">
        <f t="shared" si="2"/>
        <v>0.36197440585009139</v>
      </c>
      <c r="J30" s="86"/>
    </row>
    <row r="31" spans="1:11" x14ac:dyDescent="0.3">
      <c r="I31" s="87"/>
    </row>
  </sheetData>
  <mergeCells count="4">
    <mergeCell ref="B7:I7"/>
    <mergeCell ref="A15:H15"/>
    <mergeCell ref="B17:I17"/>
    <mergeCell ref="B26:I26"/>
  </mergeCells>
  <conditionalFormatting sqref="B9:B11">
    <cfRule type="cellIs" dxfId="33" priority="7" operator="equal">
      <formula>$B$12</formula>
    </cfRule>
  </conditionalFormatting>
  <conditionalFormatting sqref="B21">
    <cfRule type="cellIs" dxfId="32" priority="4" operator="equal">
      <formula>$B$12</formula>
    </cfRule>
  </conditionalFormatting>
  <conditionalFormatting sqref="B28:E29">
    <cfRule type="cellIs" dxfId="31" priority="5" operator="equal">
      <formula>#REF!</formula>
    </cfRule>
  </conditionalFormatting>
  <conditionalFormatting sqref="C9:C11">
    <cfRule type="cellIs" dxfId="30" priority="8" operator="equal">
      <formula>$C$12</formula>
    </cfRule>
  </conditionalFormatting>
  <conditionalFormatting sqref="D9:D11">
    <cfRule type="cellIs" dxfId="29" priority="9" operator="equal">
      <formula>$D$12</formula>
    </cfRule>
  </conditionalFormatting>
  <conditionalFormatting sqref="D21:E21">
    <cfRule type="cellIs" dxfId="28" priority="2" operator="equal">
      <formula>$B$12</formula>
    </cfRule>
  </conditionalFormatting>
  <conditionalFormatting sqref="E9:E11">
    <cfRule type="cellIs" dxfId="27" priority="10" operator="equal">
      <formula>$E$12</formula>
    </cfRule>
  </conditionalFormatting>
  <conditionalFormatting sqref="F9:F11">
    <cfRule type="cellIs" dxfId="26" priority="11" operator="equal">
      <formula>$F$12</formula>
    </cfRule>
  </conditionalFormatting>
  <conditionalFormatting sqref="G9:G11">
    <cfRule type="cellIs" dxfId="25" priority="12" operator="equal">
      <formula>$G$12</formula>
    </cfRule>
  </conditionalFormatting>
  <conditionalFormatting sqref="G21">
    <cfRule type="cellIs" dxfId="24" priority="1" operator="equal">
      <formula>$B$12</formula>
    </cfRule>
  </conditionalFormatting>
  <conditionalFormatting sqref="H9:H11">
    <cfRule type="cellIs" dxfId="23" priority="13" operator="equal">
      <formula>$H$12</formula>
    </cfRule>
  </conditionalFormatting>
  <conditionalFormatting sqref="I9:I11">
    <cfRule type="cellIs" dxfId="22" priority="14" operator="equal">
      <formula>$I$12</formula>
    </cfRule>
  </conditionalFormatting>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0A5-AD29-427A-BA59-734DFA2C9BD2}">
  <sheetPr>
    <pageSetUpPr fitToPage="1"/>
  </sheetPr>
  <dimension ref="A1:K31"/>
  <sheetViews>
    <sheetView workbookViewId="0">
      <selection activeCell="B8" sqref="B8:I8"/>
    </sheetView>
  </sheetViews>
  <sheetFormatPr defaultRowHeight="14.4" x14ac:dyDescent="0.3"/>
  <cols>
    <col min="1" max="1" width="33.109375" customWidth="1"/>
    <col min="2" max="9" width="15.6640625" customWidth="1"/>
    <col min="10" max="10" width="7.5546875" bestFit="1" customWidth="1"/>
  </cols>
  <sheetData>
    <row r="1" spans="1:9" ht="18" x14ac:dyDescent="0.35">
      <c r="A1" s="14" t="s">
        <v>43</v>
      </c>
    </row>
    <row r="2" spans="1:9" ht="15.6" x14ac:dyDescent="0.3">
      <c r="A2" s="39" t="s">
        <v>65</v>
      </c>
    </row>
    <row r="3" spans="1:9" ht="15.6" x14ac:dyDescent="0.3">
      <c r="A3" s="39" t="s">
        <v>66</v>
      </c>
    </row>
    <row r="4" spans="1:9" ht="15.6" x14ac:dyDescent="0.3">
      <c r="A4" s="39" t="s">
        <v>67</v>
      </c>
      <c r="B4" s="39"/>
    </row>
    <row r="5" spans="1:9" ht="15.6" x14ac:dyDescent="0.3">
      <c r="B5" s="39"/>
      <c r="C5" s="15"/>
      <c r="D5" s="40"/>
      <c r="E5" s="41"/>
      <c r="F5" s="41"/>
      <c r="G5" s="41"/>
      <c r="H5" s="41"/>
      <c r="I5" s="41"/>
    </row>
    <row r="6" spans="1:9" ht="30" customHeight="1" thickBot="1" x14ac:dyDescent="0.35">
      <c r="B6" s="144" t="s">
        <v>68</v>
      </c>
      <c r="C6" s="145"/>
      <c r="D6" s="145"/>
      <c r="E6" s="145"/>
      <c r="F6" s="145"/>
      <c r="G6" s="145"/>
      <c r="H6" s="145"/>
      <c r="I6" s="146"/>
    </row>
    <row r="7" spans="1:9" ht="28.8" x14ac:dyDescent="0.3">
      <c r="A7" s="42" t="s">
        <v>52</v>
      </c>
      <c r="B7" s="43" t="s">
        <v>28</v>
      </c>
      <c r="C7" s="44" t="s">
        <v>31</v>
      </c>
      <c r="D7" s="44" t="s">
        <v>29</v>
      </c>
      <c r="E7" s="44" t="s">
        <v>32</v>
      </c>
      <c r="F7" s="44" t="s">
        <v>30</v>
      </c>
      <c r="G7" s="44" t="s">
        <v>33</v>
      </c>
      <c r="H7" s="44" t="s">
        <v>42</v>
      </c>
      <c r="I7" s="45" t="s">
        <v>34</v>
      </c>
    </row>
    <row r="8" spans="1:9" ht="30" customHeight="1" x14ac:dyDescent="0.3">
      <c r="A8" s="46" t="s">
        <v>38</v>
      </c>
      <c r="B8" s="47">
        <v>566</v>
      </c>
      <c r="C8" s="47">
        <v>555</v>
      </c>
      <c r="D8" s="47">
        <v>553</v>
      </c>
      <c r="E8" s="47">
        <v>560</v>
      </c>
      <c r="F8" s="47">
        <v>569</v>
      </c>
      <c r="G8" s="47">
        <v>551</v>
      </c>
      <c r="H8" s="47">
        <v>566</v>
      </c>
      <c r="I8" s="48">
        <v>547</v>
      </c>
    </row>
    <row r="9" spans="1:9" ht="30" customHeight="1" x14ac:dyDescent="0.3">
      <c r="A9" s="49" t="s">
        <v>69</v>
      </c>
      <c r="B9" s="50" t="s">
        <v>5</v>
      </c>
      <c r="C9" s="50" t="s">
        <v>5</v>
      </c>
      <c r="D9" s="50" t="s">
        <v>5</v>
      </c>
      <c r="E9" s="50" t="s">
        <v>5</v>
      </c>
      <c r="F9" s="50" t="s">
        <v>5</v>
      </c>
      <c r="G9" s="50" t="s">
        <v>5</v>
      </c>
      <c r="H9" s="50" t="s">
        <v>5</v>
      </c>
      <c r="I9" s="51" t="s">
        <v>5</v>
      </c>
    </row>
    <row r="10" spans="1:9" ht="30" customHeight="1" x14ac:dyDescent="0.3">
      <c r="A10" s="52" t="s">
        <v>61</v>
      </c>
      <c r="B10" s="53" t="s">
        <v>5</v>
      </c>
      <c r="C10" s="53" t="s">
        <v>5</v>
      </c>
      <c r="D10" s="53" t="s">
        <v>5</v>
      </c>
      <c r="E10" s="53" t="s">
        <v>5</v>
      </c>
      <c r="F10" s="53" t="s">
        <v>5</v>
      </c>
      <c r="G10" s="53" t="s">
        <v>5</v>
      </c>
      <c r="H10" s="53" t="s">
        <v>5</v>
      </c>
      <c r="I10" s="54" t="s">
        <v>5</v>
      </c>
    </row>
    <row r="11" spans="1:9" s="8" customFormat="1" x14ac:dyDescent="0.3">
      <c r="B11" s="55"/>
      <c r="C11" s="55"/>
      <c r="D11" s="55"/>
      <c r="E11" s="55"/>
      <c r="F11" s="55"/>
      <c r="G11" s="55"/>
      <c r="H11" s="55"/>
      <c r="I11" s="55"/>
    </row>
    <row r="12" spans="1:9" x14ac:dyDescent="0.3">
      <c r="A12" s="56" t="s">
        <v>70</v>
      </c>
    </row>
    <row r="15" spans="1:9" ht="15" thickBot="1" x14ac:dyDescent="0.35">
      <c r="A15" s="57" t="s">
        <v>45</v>
      </c>
      <c r="B15" s="144" t="s">
        <v>71</v>
      </c>
      <c r="C15" s="145"/>
      <c r="D15" s="145"/>
      <c r="E15" s="145"/>
      <c r="F15" s="145"/>
      <c r="G15" s="145"/>
      <c r="H15" s="145"/>
      <c r="I15" s="146"/>
    </row>
    <row r="16" spans="1:9" ht="28.8" x14ac:dyDescent="0.3">
      <c r="A16" s="1" t="s">
        <v>72</v>
      </c>
      <c r="B16" s="43" t="s">
        <v>28</v>
      </c>
      <c r="C16" s="44" t="s">
        <v>31</v>
      </c>
      <c r="D16" s="44" t="s">
        <v>29</v>
      </c>
      <c r="E16" s="44" t="s">
        <v>32</v>
      </c>
      <c r="F16" s="44" t="s">
        <v>30</v>
      </c>
      <c r="G16" s="44" t="s">
        <v>33</v>
      </c>
      <c r="H16" s="44" t="s">
        <v>42</v>
      </c>
      <c r="I16" s="45" t="s">
        <v>34</v>
      </c>
    </row>
    <row r="17" spans="1:11" x14ac:dyDescent="0.3">
      <c r="A17" s="58" t="s">
        <v>73</v>
      </c>
      <c r="B17" s="59">
        <v>640</v>
      </c>
      <c r="C17" s="60">
        <f>670+260</f>
        <v>930</v>
      </c>
      <c r="D17" s="60">
        <f>1030+381</f>
        <v>1411</v>
      </c>
      <c r="E17" s="60">
        <v>45</v>
      </c>
      <c r="F17" s="60">
        <v>195</v>
      </c>
      <c r="G17" s="60">
        <v>1172</v>
      </c>
      <c r="H17" s="60">
        <f>2500+2500</f>
        <v>5000</v>
      </c>
      <c r="I17" s="61">
        <f>1300+120</f>
        <v>1420</v>
      </c>
      <c r="J17" s="62">
        <f>SUM(B17:I17)</f>
        <v>10813</v>
      </c>
      <c r="K17" t="s">
        <v>74</v>
      </c>
    </row>
    <row r="18" spans="1:11" x14ac:dyDescent="0.3">
      <c r="A18" s="63" t="s">
        <v>38</v>
      </c>
      <c r="B18" s="64">
        <f t="shared" ref="B18:I18" si="0">B17*B8</f>
        <v>362240</v>
      </c>
      <c r="C18" s="65">
        <f t="shared" si="0"/>
        <v>516150</v>
      </c>
      <c r="D18" s="65">
        <f t="shared" si="0"/>
        <v>780283</v>
      </c>
      <c r="E18" s="65">
        <f t="shared" si="0"/>
        <v>25200</v>
      </c>
      <c r="F18" s="65">
        <f t="shared" si="0"/>
        <v>110955</v>
      </c>
      <c r="G18" s="65">
        <f t="shared" si="0"/>
        <v>645772</v>
      </c>
      <c r="H18" s="65">
        <f t="shared" si="0"/>
        <v>2830000</v>
      </c>
      <c r="I18" s="66">
        <f t="shared" si="0"/>
        <v>776740</v>
      </c>
      <c r="J18" s="67">
        <f>SUM(B18:I18)/J17</f>
        <v>559.26569869601406</v>
      </c>
      <c r="K18" t="s">
        <v>75</v>
      </c>
    </row>
    <row r="19" spans="1:11" x14ac:dyDescent="0.3">
      <c r="A19" s="68" t="s">
        <v>69</v>
      </c>
      <c r="B19" s="69" t="s">
        <v>5</v>
      </c>
      <c r="C19" s="50" t="s">
        <v>5</v>
      </c>
      <c r="D19" s="50" t="s">
        <v>5</v>
      </c>
      <c r="E19" s="50" t="s">
        <v>5</v>
      </c>
      <c r="F19" s="50" t="s">
        <v>5</v>
      </c>
      <c r="G19" s="50" t="s">
        <v>5</v>
      </c>
      <c r="H19" s="50" t="s">
        <v>5</v>
      </c>
      <c r="I19" s="51" t="s">
        <v>5</v>
      </c>
    </row>
    <row r="20" spans="1:11" x14ac:dyDescent="0.3">
      <c r="A20" s="70" t="s">
        <v>61</v>
      </c>
      <c r="B20" s="71" t="s">
        <v>5</v>
      </c>
      <c r="C20" s="53" t="s">
        <v>5</v>
      </c>
      <c r="D20" s="53" t="s">
        <v>5</v>
      </c>
      <c r="E20" s="53" t="s">
        <v>5</v>
      </c>
      <c r="F20" s="53" t="s">
        <v>5</v>
      </c>
      <c r="G20" s="53" t="s">
        <v>5</v>
      </c>
      <c r="H20" s="53" t="s">
        <v>5</v>
      </c>
      <c r="I20" s="54" t="s">
        <v>5</v>
      </c>
    </row>
    <row r="22" spans="1:11" ht="70.5" customHeight="1" x14ac:dyDescent="0.3">
      <c r="A22" s="134" t="s">
        <v>76</v>
      </c>
      <c r="B22" s="134"/>
      <c r="C22" s="134"/>
      <c r="D22" s="134"/>
      <c r="E22" s="134"/>
      <c r="F22" s="134"/>
      <c r="G22" s="134"/>
      <c r="H22" s="134"/>
    </row>
    <row r="25" spans="1:11" x14ac:dyDescent="0.3">
      <c r="A25" s="1" t="s">
        <v>77</v>
      </c>
    </row>
    <row r="26" spans="1:11" ht="15" thickBot="1" x14ac:dyDescent="0.35">
      <c r="A26" s="72" t="s">
        <v>78</v>
      </c>
      <c r="B26" s="144" t="s">
        <v>68</v>
      </c>
      <c r="C26" s="145"/>
      <c r="D26" s="145"/>
      <c r="E26" s="145"/>
      <c r="F26" s="145"/>
      <c r="G26" s="145"/>
      <c r="H26" s="145"/>
      <c r="I26" s="146"/>
    </row>
    <row r="27" spans="1:11" ht="28.8" x14ac:dyDescent="0.3">
      <c r="A27" s="57"/>
      <c r="B27" s="43" t="s">
        <v>28</v>
      </c>
      <c r="C27" s="44" t="s">
        <v>31</v>
      </c>
      <c r="D27" s="44" t="s">
        <v>29</v>
      </c>
      <c r="E27" s="44" t="s">
        <v>32</v>
      </c>
      <c r="F27" s="44" t="s">
        <v>30</v>
      </c>
      <c r="G27" s="44" t="s">
        <v>33</v>
      </c>
      <c r="H27" s="44" t="s">
        <v>42</v>
      </c>
      <c r="I27" s="45" t="s">
        <v>34</v>
      </c>
    </row>
    <row r="28" spans="1:11" x14ac:dyDescent="0.3">
      <c r="A28" s="73" t="s">
        <v>79</v>
      </c>
      <c r="B28" s="74">
        <v>498</v>
      </c>
      <c r="C28" s="75">
        <v>488</v>
      </c>
      <c r="D28" s="75">
        <v>479</v>
      </c>
      <c r="E28" s="75" t="s">
        <v>80</v>
      </c>
      <c r="F28" s="76">
        <v>500</v>
      </c>
      <c r="G28" s="76">
        <v>482</v>
      </c>
      <c r="H28" s="76">
        <v>500</v>
      </c>
      <c r="I28" s="77">
        <v>474</v>
      </c>
    </row>
    <row r="29" spans="1:11" x14ac:dyDescent="0.3">
      <c r="A29" s="78" t="s">
        <v>81</v>
      </c>
      <c r="B29" s="79">
        <f>B8-B28</f>
        <v>68</v>
      </c>
      <c r="C29" s="80">
        <f>C8-C28</f>
        <v>67</v>
      </c>
      <c r="D29" s="80">
        <f>D8-D28</f>
        <v>74</v>
      </c>
      <c r="E29" s="80" t="s">
        <v>80</v>
      </c>
      <c r="F29" s="76">
        <f>F8-F28</f>
        <v>69</v>
      </c>
      <c r="G29" s="76">
        <f>G8-G28</f>
        <v>69</v>
      </c>
      <c r="H29" s="76">
        <f>H8-H28</f>
        <v>66</v>
      </c>
      <c r="I29" s="81">
        <f>I8-I28</f>
        <v>73</v>
      </c>
    </row>
    <row r="30" spans="1:11" x14ac:dyDescent="0.3">
      <c r="A30" s="82" t="s">
        <v>82</v>
      </c>
      <c r="B30" s="83">
        <f>B29/B28</f>
        <v>0.13654618473895583</v>
      </c>
      <c r="C30" s="84">
        <f>C29/C28</f>
        <v>0.13729508196721313</v>
      </c>
      <c r="D30" s="84">
        <f t="shared" ref="D30:I30" si="1">D29/D28</f>
        <v>0.1544885177453027</v>
      </c>
      <c r="E30" s="84" t="s">
        <v>80</v>
      </c>
      <c r="F30" s="84">
        <f t="shared" si="1"/>
        <v>0.13800000000000001</v>
      </c>
      <c r="G30" s="84">
        <f t="shared" si="1"/>
        <v>0.14315352697095435</v>
      </c>
      <c r="H30" s="84">
        <f t="shared" si="1"/>
        <v>0.13200000000000001</v>
      </c>
      <c r="I30" s="85">
        <f t="shared" si="1"/>
        <v>0.15400843881856541</v>
      </c>
      <c r="J30" s="86"/>
    </row>
    <row r="31" spans="1:11" x14ac:dyDescent="0.3">
      <c r="I31" s="87"/>
    </row>
  </sheetData>
  <mergeCells count="4">
    <mergeCell ref="B6:I6"/>
    <mergeCell ref="B15:I15"/>
    <mergeCell ref="A22:H22"/>
    <mergeCell ref="B26:I26"/>
  </mergeCells>
  <conditionalFormatting sqref="B8:B10">
    <cfRule type="cellIs" dxfId="21" priority="10" operator="equal">
      <formula>$B$11</formula>
    </cfRule>
  </conditionalFormatting>
  <conditionalFormatting sqref="B28:E29">
    <cfRule type="cellIs" dxfId="20" priority="1" operator="equal">
      <formula>#REF!</formula>
    </cfRule>
  </conditionalFormatting>
  <conditionalFormatting sqref="C8:C10">
    <cfRule type="cellIs" dxfId="19" priority="3" operator="equal">
      <formula>$C$11</formula>
    </cfRule>
  </conditionalFormatting>
  <conditionalFormatting sqref="D8:D10">
    <cfRule type="cellIs" dxfId="18" priority="4" operator="equal">
      <formula>$D$11</formula>
    </cfRule>
  </conditionalFormatting>
  <conditionalFormatting sqref="E8:E10">
    <cfRule type="cellIs" dxfId="17" priority="5" operator="equal">
      <formula>$E$11</formula>
    </cfRule>
  </conditionalFormatting>
  <conditionalFormatting sqref="F8:F10">
    <cfRule type="cellIs" dxfId="16" priority="6" operator="equal">
      <formula>$F$11</formula>
    </cfRule>
  </conditionalFormatting>
  <conditionalFormatting sqref="G8:G10">
    <cfRule type="cellIs" dxfId="15" priority="7" operator="equal">
      <formula>$G$11</formula>
    </cfRule>
  </conditionalFormatting>
  <conditionalFormatting sqref="H8:H10">
    <cfRule type="cellIs" dxfId="14" priority="8" operator="equal">
      <formula>$H$11</formula>
    </cfRule>
  </conditionalFormatting>
  <conditionalFormatting sqref="I8:I10">
    <cfRule type="cellIs" dxfId="13" priority="9" operator="equal">
      <formula>$I$11</formula>
    </cfRule>
  </conditionalFormatting>
  <pageMargins left="0.7" right="0.7" top="0.75" bottom="0.75" header="0.3" footer="0.3"/>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1CE9C-8882-4D56-802A-998D58A00722}">
  <sheetPr>
    <pageSetUpPr fitToPage="1"/>
  </sheetPr>
  <dimension ref="A1:H12"/>
  <sheetViews>
    <sheetView workbookViewId="0">
      <selection activeCell="B22" sqref="B22"/>
    </sheetView>
  </sheetViews>
  <sheetFormatPr defaultRowHeight="14.4" x14ac:dyDescent="0.3"/>
  <cols>
    <col min="1" max="1" width="33.109375" customWidth="1"/>
    <col min="2" max="9" width="15.6640625" customWidth="1"/>
  </cols>
  <sheetData>
    <row r="1" spans="1:8" s="28" customFormat="1" ht="13.8" x14ac:dyDescent="0.3">
      <c r="A1" s="27" t="s">
        <v>43</v>
      </c>
    </row>
    <row r="2" spans="1:8" s="28" customFormat="1" ht="13.8" x14ac:dyDescent="0.3">
      <c r="A2" s="28" t="s">
        <v>49</v>
      </c>
    </row>
    <row r="3" spans="1:8" s="28" customFormat="1" ht="13.8" x14ac:dyDescent="0.3">
      <c r="A3" s="28" t="s">
        <v>50</v>
      </c>
    </row>
    <row r="4" spans="1:8" s="28" customFormat="1" thickBot="1" x14ac:dyDescent="0.35">
      <c r="A4" s="28" t="s">
        <v>51</v>
      </c>
    </row>
    <row r="5" spans="1:8" s="28" customFormat="1" ht="55.8" thickBot="1" x14ac:dyDescent="0.35">
      <c r="A5" s="29" t="s">
        <v>52</v>
      </c>
      <c r="B5" s="30" t="s">
        <v>53</v>
      </c>
      <c r="C5" s="30" t="s">
        <v>54</v>
      </c>
      <c r="D5" s="30" t="s">
        <v>55</v>
      </c>
      <c r="E5" s="30" t="s">
        <v>56</v>
      </c>
      <c r="F5" s="30" t="s">
        <v>57</v>
      </c>
      <c r="G5" s="30" t="s">
        <v>58</v>
      </c>
      <c r="H5" s="30" t="s">
        <v>59</v>
      </c>
    </row>
    <row r="6" spans="1:8" s="28" customFormat="1" ht="30" customHeight="1" x14ac:dyDescent="0.3">
      <c r="A6" s="31" t="s">
        <v>38</v>
      </c>
      <c r="B6" s="32">
        <v>488</v>
      </c>
      <c r="C6" s="32">
        <v>474</v>
      </c>
      <c r="D6" s="32">
        <v>500</v>
      </c>
      <c r="E6" s="32">
        <v>500</v>
      </c>
      <c r="F6" s="32">
        <v>479</v>
      </c>
      <c r="G6" s="33">
        <v>482</v>
      </c>
      <c r="H6" s="33">
        <v>498</v>
      </c>
    </row>
    <row r="7" spans="1:8" s="28" customFormat="1" ht="30" customHeight="1" x14ac:dyDescent="0.3">
      <c r="A7" s="34" t="s">
        <v>60</v>
      </c>
      <c r="B7" s="35">
        <v>528</v>
      </c>
      <c r="C7" s="35">
        <v>521</v>
      </c>
      <c r="D7" s="35">
        <v>534</v>
      </c>
      <c r="E7" s="35">
        <v>521</v>
      </c>
      <c r="F7" s="35">
        <v>538</v>
      </c>
      <c r="G7" s="35">
        <v>521</v>
      </c>
      <c r="H7" s="35">
        <v>528</v>
      </c>
    </row>
    <row r="8" spans="1:8" s="28" customFormat="1" ht="30" customHeight="1" x14ac:dyDescent="0.3">
      <c r="A8" s="36" t="s">
        <v>61</v>
      </c>
      <c r="B8" s="35" t="s">
        <v>62</v>
      </c>
      <c r="C8" s="35" t="s">
        <v>62</v>
      </c>
      <c r="D8" s="35" t="s">
        <v>62</v>
      </c>
      <c r="E8" s="35" t="s">
        <v>62</v>
      </c>
      <c r="F8" s="35" t="s">
        <v>62</v>
      </c>
      <c r="G8" s="35" t="s">
        <v>62</v>
      </c>
      <c r="H8" s="35" t="s">
        <v>62</v>
      </c>
    </row>
    <row r="9" spans="1:8" s="28" customFormat="1" ht="30" customHeight="1" x14ac:dyDescent="0.3">
      <c r="A9" s="36" t="s">
        <v>63</v>
      </c>
      <c r="B9" s="35" t="s">
        <v>62</v>
      </c>
      <c r="C9" s="35" t="s">
        <v>62</v>
      </c>
      <c r="D9" s="35" t="s">
        <v>62</v>
      </c>
      <c r="E9" s="35" t="s">
        <v>62</v>
      </c>
      <c r="F9" s="35" t="s">
        <v>62</v>
      </c>
      <c r="G9" s="35" t="s">
        <v>62</v>
      </c>
      <c r="H9" s="35" t="s">
        <v>62</v>
      </c>
    </row>
    <row r="10" spans="1:8" s="28" customFormat="1" ht="13.8" x14ac:dyDescent="0.3">
      <c r="A10" s="37" t="s">
        <v>64</v>
      </c>
      <c r="B10" s="38"/>
      <c r="C10" s="38"/>
      <c r="D10" s="38"/>
      <c r="E10" s="38"/>
      <c r="F10" s="38"/>
      <c r="G10" s="38"/>
      <c r="H10" s="38"/>
    </row>
    <row r="11" spans="1:8" s="28" customFormat="1" ht="13.8" x14ac:dyDescent="0.3"/>
    <row r="12" spans="1:8" s="28" customFormat="1" ht="13.8" x14ac:dyDescent="0.3"/>
  </sheetData>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vt:lpstr>
      <vt:lpstr>Bid Review</vt:lpstr>
      <vt:lpstr>2024</vt:lpstr>
      <vt:lpstr>2023 </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2022-04-07T13:42:27Z</cp:lastPrinted>
  <dcterms:created xsi:type="dcterms:W3CDTF">2021-04-15T23:16:11Z</dcterms:created>
  <dcterms:modified xsi:type="dcterms:W3CDTF">2025-02-27T00:12:35Z</dcterms:modified>
</cp:coreProperties>
</file>