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02-2025 Ammonium Sulfate\"/>
    </mc:Choice>
  </mc:AlternateContent>
  <xr:revisionPtr revIDLastSave="0" documentId="13_ncr:1_{40076DDF-9DBF-4BAB-8E08-690D881C810E}" xr6:coauthVersionLast="47" xr6:coauthVersionMax="47" xr10:uidLastSave="{00000000-0000-0000-0000-000000000000}"/>
  <bookViews>
    <workbookView xWindow="-108" yWindow="-108" windowWidth="23256" windowHeight="12576" activeTab="1" xr2:uid="{00000000-000D-0000-FFFF-FFFF00000000}"/>
  </bookViews>
  <sheets>
    <sheet name="2025" sheetId="10" r:id="rId1"/>
    <sheet name="Bid Review" sheetId="2" r:id="rId2"/>
    <sheet name="2024" sheetId="1" r:id="rId3"/>
    <sheet name="2023 " sheetId="9" r:id="rId4"/>
    <sheet name="2022" sheetId="8" r:id="rId5"/>
    <sheet name="2021" sheetId="7" r:id="rId6"/>
    <sheet name="2019" sheetId="6" r:id="rId7"/>
    <sheet name="2018" sheetId="5" r:id="rId8"/>
    <sheet name="2017" sheetId="4" r:id="rId9"/>
    <sheet name="Historical"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0" l="1"/>
  <c r="G22" i="10"/>
  <c r="D22" i="10"/>
  <c r="D23" i="10"/>
  <c r="D24" i="10"/>
  <c r="D25" i="10"/>
  <c r="E23" i="10"/>
  <c r="F23" i="10"/>
  <c r="E22" i="10"/>
  <c r="F22" i="10"/>
  <c r="C23" i="10"/>
  <c r="C22" i="10"/>
  <c r="F25" i="10"/>
  <c r="E25" i="10"/>
  <c r="C25" i="10"/>
  <c r="F24" i="10"/>
  <c r="E24" i="10"/>
  <c r="C24" i="10"/>
  <c r="F26" i="1"/>
  <c r="F27" i="1"/>
  <c r="E29" i="1"/>
  <c r="E28" i="1"/>
  <c r="F28" i="1" s="1"/>
  <c r="E27" i="1"/>
  <c r="D29" i="1"/>
  <c r="D28" i="1"/>
  <c r="D27" i="1"/>
  <c r="C29" i="1"/>
  <c r="F29" i="1" s="1"/>
  <c r="C28" i="1"/>
  <c r="C27" i="1"/>
  <c r="E26" i="1"/>
  <c r="D26" i="1"/>
  <c r="C26" i="1"/>
  <c r="E23" i="9"/>
  <c r="D23" i="9"/>
  <c r="C23" i="9"/>
  <c r="E22" i="9"/>
  <c r="D22" i="9"/>
  <c r="C22" i="9"/>
  <c r="E26" i="8"/>
  <c r="D26" i="8"/>
  <c r="C26" i="8"/>
  <c r="F25" i="8"/>
  <c r="E25" i="8"/>
  <c r="D25" i="8"/>
  <c r="C25" i="8"/>
  <c r="G25" i="10" l="1"/>
  <c r="G24" i="10"/>
  <c r="D37" i="6"/>
  <c r="C37" i="6"/>
  <c r="D36" i="6"/>
  <c r="C36" i="6"/>
  <c r="B36" i="6"/>
  <c r="B37" i="6" s="1"/>
  <c r="E28" i="6"/>
  <c r="D28" i="6"/>
  <c r="C28" i="6"/>
  <c r="B28" i="6"/>
  <c r="E26" i="6"/>
  <c r="D26" i="6"/>
  <c r="C26" i="6"/>
  <c r="B26" i="6"/>
  <c r="E25" i="6"/>
  <c r="D25" i="6"/>
  <c r="C25" i="6"/>
  <c r="B25" i="6"/>
  <c r="E24" i="6"/>
  <c r="D24" i="6"/>
  <c r="C24" i="6"/>
  <c r="B24" i="6"/>
  <c r="E23" i="6"/>
  <c r="D23" i="6"/>
  <c r="C23" i="6"/>
  <c r="B23" i="6"/>
  <c r="E22" i="6"/>
  <c r="E33" i="5"/>
  <c r="D33" i="5"/>
  <c r="C33" i="5"/>
  <c r="E32" i="5"/>
  <c r="D32" i="5"/>
  <c r="C32" i="5"/>
  <c r="F23" i="5"/>
  <c r="E23" i="5"/>
  <c r="D23" i="5"/>
  <c r="C23" i="5"/>
  <c r="E22" i="5"/>
  <c r="D22" i="5"/>
  <c r="C22" i="5"/>
  <c r="B22" i="5"/>
  <c r="F22" i="5" s="1"/>
  <c r="F21" i="5"/>
  <c r="E21" i="5"/>
  <c r="D21" i="5"/>
  <c r="C21" i="5"/>
  <c r="B21" i="5"/>
  <c r="G20" i="5"/>
  <c r="G22" i="5" s="1"/>
  <c r="G21" i="5" l="1"/>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8" authorId="0" shapeId="0" xr:uid="{BAEE3A68-0BB2-47A1-BFC5-80A0C4AD9A87}">
      <text>
        <r>
          <rPr>
            <b/>
            <sz val="9"/>
            <color indexed="81"/>
            <rFont val="Tahoma"/>
            <family val="2"/>
          </rPr>
          <t>Gemma Lathi:</t>
        </r>
        <r>
          <rPr>
            <sz val="9"/>
            <color indexed="81"/>
            <rFont val="Tahoma"/>
            <family val="2"/>
          </rPr>
          <t xml:space="preserve">
City of Pleasanton only but I did not get anything from them at all for 2019 bid</t>
        </r>
      </text>
    </comment>
  </commentList>
</comments>
</file>

<file path=xl/sharedStrings.xml><?xml version="1.0" encoding="utf-8"?>
<sst xmlns="http://schemas.openxmlformats.org/spreadsheetml/2006/main" count="435" uniqueCount="144">
  <si>
    <t>Bay Area Clean Water Agencies</t>
  </si>
  <si>
    <t>Issued on 03/18/2021</t>
  </si>
  <si>
    <t>Bid Due on April 15, 2021  4:00 PM (PDT)</t>
  </si>
  <si>
    <t>Exported on 04/15/2021</t>
  </si>
  <si>
    <t>North Bay</t>
  </si>
  <si>
    <t>South Bay</t>
  </si>
  <si>
    <t>Tri Valley</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</si>
  <si>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</si>
  <si>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</si>
  <si>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</si>
  <si>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</si>
  <si>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</si>
  <si>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</si>
  <si>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</si>
  <si>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</si>
  <si>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</si>
  <si>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</si>
  <si>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</si>
  <si>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</si>
  <si>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</si>
  <si>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</si>
  <si>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</si>
  <si>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</si>
  <si>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</si>
  <si>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</si>
  <si>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</si>
  <si>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</si>
  <si>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</si>
  <si>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02-2021 AMMONIUM SULFATE</t>
  </si>
  <si>
    <t>Section</t>
  </si>
  <si>
    <t>Description</t>
  </si>
  <si>
    <t>Unit of Measure</t>
  </si>
  <si>
    <t>Industrial Solution Services</t>
  </si>
  <si>
    <t>Hill Brothers Chemical Co.</t>
  </si>
  <si>
    <t>AMMONIUM SULFATE 25% Dry Material</t>
  </si>
  <si>
    <t>lb</t>
  </si>
  <si>
    <t>AMMONIUM SULFATE 40% Liquid Solution</t>
  </si>
  <si>
    <t>East Bay</t>
  </si>
  <si>
    <t>gal</t>
  </si>
  <si>
    <t>BAY AREA CHEMICAL CONSORTIUM</t>
  </si>
  <si>
    <t>Single Bid Award</t>
  </si>
  <si>
    <t>Historical Lowest Bid</t>
  </si>
  <si>
    <t>Thatcher</t>
  </si>
  <si>
    <t>Brenntag Pacific</t>
  </si>
  <si>
    <t>Pacific Coast  Chemicals</t>
  </si>
  <si>
    <t>Pacific Coast Chemicals</t>
  </si>
  <si>
    <t>Argo Chem</t>
  </si>
  <si>
    <t>Industrial Solutions Services</t>
  </si>
  <si>
    <t>40% Solution -  per gallon</t>
  </si>
  <si>
    <t>Dry Material - per dry pound</t>
  </si>
  <si>
    <t>Note:  Bid quotes are based on total annual estimated aggregate quantity for each region</t>
  </si>
  <si>
    <t>2020 bid was canceled due to COVID-19 and the existing contracts were extended for FYE21 by each agency</t>
  </si>
  <si>
    <t>Final Bid Tabulation for Bid No. 02-2017</t>
  </si>
  <si>
    <t>Supply and Delivery of Ammonium Sulfate</t>
  </si>
  <si>
    <t>Open Date: Tuesday, April 4, 2017 at 9:00 a.m. PDT</t>
  </si>
  <si>
    <t>Name of Bidder</t>
  </si>
  <si>
    <t>North  Bay
40% Liquid Solution
Unit Price
Per Gallon</t>
  </si>
  <si>
    <t>East Bay
40% Liquid Solution
Unit Price
Per Gallon</t>
  </si>
  <si>
    <t>South Bay
40% Liquid Solution
Unit Price
Per Gallon</t>
  </si>
  <si>
    <t>Tri-Valley
25% Dry Material
Unit Price
Per Lb.</t>
  </si>
  <si>
    <t>Brenntag Pacific, Inc.</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</si>
  <si>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</si>
  <si>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</si>
  <si>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</si>
  <si>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</si>
  <si>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02-2018</t>
    </r>
  </si>
  <si>
    <r>
      <t xml:space="preserve">Supply and Delivery of </t>
    </r>
    <r>
      <rPr>
        <b/>
        <sz val="12"/>
        <color theme="1"/>
        <rFont val="Calibri"/>
        <family val="2"/>
        <scheme val="minor"/>
      </rPr>
      <t>Ammonium Sulfate</t>
    </r>
    <r>
      <rPr>
        <sz val="12"/>
        <color theme="1"/>
        <rFont val="Calibri"/>
        <family val="2"/>
        <scheme val="minor"/>
      </rPr>
      <t xml:space="preserve"> for Fiscal Year 2018/2019</t>
    </r>
  </si>
  <si>
    <t>Open Date: Tuesday, April 10, 2018 at 9:00 a.m. PDT</t>
  </si>
  <si>
    <t>25% Dry Material
unit price per lb</t>
  </si>
  <si>
    <t>40% Liquid Solution, unit price per gal</t>
  </si>
  <si>
    <t xml:space="preserve">Tri Valley </t>
  </si>
  <si>
    <t xml:space="preserve">South Bay </t>
  </si>
  <si>
    <t>Hill Brothers Chemical Company</t>
  </si>
  <si>
    <t>Argo Chemical</t>
  </si>
  <si>
    <t>Tri-Valley - delivery requirement is in 50-lb bags (40 bags in a pallet)</t>
  </si>
  <si>
    <t>25% Dry Material in lb</t>
  </si>
  <si>
    <t>40% Liquid Solution in gallons</t>
  </si>
  <si>
    <t>25% Dry Material</t>
  </si>
  <si>
    <t>40% liquid solution</t>
  </si>
  <si>
    <t>Aggregate Cost Calculation:</t>
  </si>
  <si>
    <t xml:space="preserve">Estimated Annual Quantity: </t>
  </si>
  <si>
    <t>total est. quantity</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</si>
  <si>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</si>
  <si>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</si>
  <si>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</si>
  <si>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Pacific Coast Chem</t>
  </si>
  <si>
    <t>2017 Awarded Unit Price</t>
  </si>
  <si>
    <t>$ Increase/Decrease in 2018</t>
  </si>
  <si>
    <t>using Argo's bid price</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</si>
  <si>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</si>
  <si>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</si>
  <si>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</si>
  <si>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</si>
  <si>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</si>
  <si>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Industrial Solutions Services, Inc.</t>
  </si>
  <si>
    <t>Pacific Star Chemical</t>
  </si>
  <si>
    <t>Argo Chemical, Inc.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</si>
  <si>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 xml:space="preserve">single bid that results in the lowest overall cost to the participating agencies as a group will be determined by BACC to be the low bid, </t>
    </r>
    <r>
      <rPr>
        <i/>
        <sz val="10"/>
        <color theme="1"/>
        <rFont val="Calibri"/>
        <family val="2"/>
        <scheme val="minor"/>
      </rPr>
      <t>assuming the bid is determined by BACC to be complete and in compliance with the bid requirements.</t>
    </r>
  </si>
  <si>
    <t>LOWEST OVERALL COST</t>
  </si>
  <si>
    <t>NO BID</t>
  </si>
  <si>
    <t>2018 Bid Awarded to: Argo Chem</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</si>
  <si>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</si>
  <si>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</si>
  <si>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</si>
  <si>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</si>
  <si>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</si>
  <si>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Bid No. 02-2019</t>
  </si>
  <si>
    <t>Ammonium Sulfate</t>
  </si>
  <si>
    <t>FYE 2019/2020</t>
  </si>
  <si>
    <t>Tuesday, April 2, 2019 at 9:00 PDT</t>
  </si>
  <si>
    <t>Bid Due on February 24, 2022  4:00 PM (PT)</t>
  </si>
  <si>
    <t>Bid Due on February 23, 2023  4:00 PM (PT)</t>
  </si>
  <si>
    <t>Bid Results for Project 02-2023 AMMONIUM SULFATE</t>
  </si>
  <si>
    <t>Bid Results for Project 02-2022 AMMONIUM SULFATE</t>
  </si>
  <si>
    <t>Issued on 01/27/2022</t>
  </si>
  <si>
    <t>Exported on 02/24/2022</t>
  </si>
  <si>
    <t>25% Dry Material lbs</t>
  </si>
  <si>
    <t>Thatcher Company of California, Inc.</t>
  </si>
  <si>
    <t>Bid Results for Project 02-2024 AMMONIUM SULFATE</t>
  </si>
  <si>
    <t>Bid Due on February 22, 2024  4:00 PM (PT)</t>
  </si>
  <si>
    <t>Pencco, Inc</t>
  </si>
  <si>
    <t>Univar Solutions USA LLC.</t>
  </si>
  <si>
    <t>N/A</t>
  </si>
  <si>
    <t>Bid Results for Project 02-2025 AMMONIUM SULFATE</t>
  </si>
  <si>
    <t>Bid Due on February 20, 2025  4:00 PM (PT)</t>
  </si>
  <si>
    <t>Marin Sonoma Napa</t>
  </si>
  <si>
    <t>Overall lowest</t>
  </si>
  <si>
    <t xml:space="preserve">Brenntag </t>
  </si>
  <si>
    <t>Hill Brothers</t>
  </si>
  <si>
    <t>Pennco</t>
  </si>
  <si>
    <t>y</t>
  </si>
  <si>
    <t>yes</t>
  </si>
  <si>
    <t>none</t>
  </si>
  <si>
    <t>#4 &amp; 16</t>
  </si>
  <si>
    <t>Industral Solutions</t>
  </si>
  <si>
    <t>n/a</t>
  </si>
  <si>
    <t>same</t>
  </si>
  <si>
    <t>not supplied</t>
  </si>
  <si>
    <t>no</t>
  </si>
  <si>
    <t>NSF COA</t>
  </si>
  <si>
    <t>#11 Pennco</t>
  </si>
  <si>
    <t>Mar Vista</t>
  </si>
  <si>
    <t>LOWEST RESPONSIVE RESPONSIBLE BIDDER</t>
  </si>
  <si>
    <t>Brenntag Lab 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</si>
</sst>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quot;$&quot;#,##0.000"/>
    <numFmt numFmtId="169" formatCode="#,##0.0000"/>
  </numFmts>
  <fonts count="22"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name val="Calibri"/>
      <family val="2"/>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right style="thin">
        <color theme="2" tint="-0.249977111117893"/>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style="thin">
        <color indexed="64"/>
      </right>
      <top style="thin">
        <color indexed="64"/>
      </top>
      <bottom style="medium">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indexed="64"/>
      </right>
      <top style="medium">
        <color theme="2" tint="-0.249977111117893"/>
      </top>
      <bottom/>
      <diagonal/>
    </border>
    <border>
      <left style="thin">
        <color indexed="64"/>
      </left>
      <right style="thin">
        <color theme="2" tint="-0.249977111117893"/>
      </right>
      <top style="medium">
        <color theme="2" tint="-0.249977111117893"/>
      </top>
      <bottom/>
      <diagonal/>
    </border>
    <border>
      <left style="thin">
        <color theme="2" tint="-0.249977111117893"/>
      </left>
      <right style="thin">
        <color theme="2" tint="-0.249977111117893"/>
      </right>
      <top style="medium">
        <color theme="2" tint="-0.249977111117893"/>
      </top>
      <bottom/>
      <diagonal/>
    </border>
    <border>
      <left/>
      <right style="thin">
        <color indexed="64"/>
      </right>
      <top style="medium">
        <color theme="2" tint="-0.249977111117893"/>
      </top>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style="thin">
        <color auto="1"/>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9" fontId="8" fillId="0" borderId="0" applyFont="0" applyFill="0" applyBorder="0" applyAlignment="0" applyProtection="0"/>
  </cellStyleXfs>
  <cellXfs count="235">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1" xfId="0" applyBorder="1"/>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4" xfId="0" applyFont="1" applyBorder="1"/>
    <xf numFmtId="0" fontId="1" fillId="0" borderId="3" xfId="0" applyFont="1" applyBorder="1"/>
    <xf numFmtId="164" fontId="0" fillId="0" borderId="1" xfId="0" applyNumberFormat="1" applyBorder="1"/>
    <xf numFmtId="164" fontId="0" fillId="2" borderId="1" xfId="0" applyNumberFormat="1" applyFill="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right" vertical="top" wrapText="1"/>
    </xf>
    <xf numFmtId="0" fontId="1" fillId="0" borderId="1" xfId="0" applyFont="1" applyBorder="1" applyAlignment="1">
      <alignment horizontal="center"/>
    </xf>
    <xf numFmtId="0" fontId="7" fillId="0" borderId="0" xfId="0" applyFont="1"/>
    <xf numFmtId="0" fontId="0" fillId="0" borderId="0" xfId="0" applyAlignment="1">
      <alignment vertical="top"/>
    </xf>
    <xf numFmtId="0" fontId="10" fillId="0" borderId="0" xfId="0" applyFont="1"/>
    <xf numFmtId="0" fontId="11" fillId="0" borderId="0" xfId="0" applyFont="1"/>
    <xf numFmtId="0" fontId="12" fillId="0" borderId="0" xfId="0" applyFont="1"/>
    <xf numFmtId="0" fontId="1" fillId="0" borderId="0" xfId="0" applyFont="1" applyAlignment="1">
      <alignment vertical="center"/>
    </xf>
    <xf numFmtId="0" fontId="11" fillId="0" borderId="8" xfId="0" applyFont="1" applyBorder="1"/>
    <xf numFmtId="0" fontId="11" fillId="0" borderId="8" xfId="0" applyFont="1" applyBorder="1" applyAlignment="1">
      <alignment horizontal="center"/>
    </xf>
    <xf numFmtId="0" fontId="11" fillId="0" borderId="9" xfId="0" applyFont="1" applyBorder="1" applyAlignment="1">
      <alignment wrapText="1"/>
    </xf>
    <xf numFmtId="0" fontId="11" fillId="0" borderId="9" xfId="0" applyFont="1" applyBorder="1" applyAlignment="1">
      <alignment horizontal="center" wrapText="1"/>
    </xf>
    <xf numFmtId="0" fontId="13" fillId="2" borderId="10" xfId="0" applyFont="1" applyFill="1" applyBorder="1" applyAlignment="1">
      <alignment wrapText="1"/>
    </xf>
    <xf numFmtId="0" fontId="11" fillId="0" borderId="10" xfId="0" applyFont="1" applyBorder="1" applyAlignment="1">
      <alignment horizontal="center" wrapText="1"/>
    </xf>
    <xf numFmtId="0" fontId="11" fillId="0" borderId="4" xfId="0" applyFont="1" applyBorder="1"/>
    <xf numFmtId="165" fontId="11" fillId="0" borderId="4" xfId="0" applyNumberFormat="1" applyFont="1" applyBorder="1" applyAlignment="1">
      <alignment horizontal="center"/>
    </xf>
    <xf numFmtId="166" fontId="11" fillId="0" borderId="11" xfId="0" applyNumberFormat="1" applyFont="1" applyBorder="1" applyAlignment="1">
      <alignment horizontal="center" wrapText="1"/>
    </xf>
    <xf numFmtId="166" fontId="11" fillId="0" borderId="4" xfId="0" applyNumberFormat="1" applyFont="1" applyBorder="1" applyAlignment="1">
      <alignment horizontal="center"/>
    </xf>
    <xf numFmtId="0" fontId="11" fillId="0" borderId="1" xfId="0" applyFont="1" applyBorder="1"/>
    <xf numFmtId="165" fontId="11" fillId="0" borderId="1" xfId="0" applyNumberFormat="1" applyFont="1" applyBorder="1" applyAlignment="1">
      <alignment horizontal="center"/>
    </xf>
    <xf numFmtId="166" fontId="11" fillId="0" borderId="1" xfId="0" applyNumberFormat="1" applyFont="1" applyBorder="1" applyAlignment="1">
      <alignment horizontal="center" wrapText="1"/>
    </xf>
    <xf numFmtId="166" fontId="11" fillId="0" borderId="12" xfId="0" applyNumberFormat="1" applyFont="1" applyBorder="1" applyAlignment="1">
      <alignment horizontal="center" wrapText="1"/>
    </xf>
    <xf numFmtId="166" fontId="11" fillId="0" borderId="1" xfId="0" applyNumberFormat="1" applyFont="1" applyBorder="1" applyAlignment="1">
      <alignment horizontal="center"/>
    </xf>
    <xf numFmtId="166" fontId="11" fillId="0" borderId="13" xfId="0" applyNumberFormat="1" applyFont="1" applyBorder="1" applyAlignment="1">
      <alignment horizontal="center" wrapText="1"/>
    </xf>
    <xf numFmtId="0" fontId="13" fillId="2" borderId="1" xfId="0" applyFont="1" applyFill="1" applyBorder="1"/>
    <xf numFmtId="0" fontId="14" fillId="0" borderId="0" xfId="0" applyFont="1"/>
    <xf numFmtId="0" fontId="15" fillId="0" borderId="0" xfId="0" applyFont="1"/>
    <xf numFmtId="0" fontId="14" fillId="0" borderId="14" xfId="0" applyFont="1" applyBorder="1"/>
    <xf numFmtId="0" fontId="14" fillId="0" borderId="15" xfId="0" applyFont="1" applyBorder="1" applyAlignment="1">
      <alignment horizontal="center" wrapText="1"/>
    </xf>
    <xf numFmtId="0" fontId="14" fillId="0" borderId="16" xfId="0" applyFont="1" applyBorder="1" applyAlignment="1">
      <alignment horizontal="center" wrapText="1"/>
    </xf>
    <xf numFmtId="0" fontId="15" fillId="0" borderId="17" xfId="0" applyFont="1" applyBorder="1"/>
    <xf numFmtId="167" fontId="15" fillId="0" borderId="17" xfId="0" applyNumberFormat="1" applyFont="1" applyBorder="1" applyAlignment="1">
      <alignment horizontal="center"/>
    </xf>
    <xf numFmtId="0" fontId="15" fillId="2" borderId="18" xfId="0" applyFont="1" applyFill="1" applyBorder="1"/>
    <xf numFmtId="167" fontId="15" fillId="2" borderId="18" xfId="0" applyNumberFormat="1" applyFont="1" applyFill="1" applyBorder="1" applyAlignment="1">
      <alignment horizontal="center"/>
    </xf>
    <xf numFmtId="168" fontId="15" fillId="2" borderId="18" xfId="0" applyNumberFormat="1" applyFont="1" applyFill="1" applyBorder="1" applyAlignment="1">
      <alignment horizontal="center"/>
    </xf>
    <xf numFmtId="0" fontId="15" fillId="0" borderId="17" xfId="0" applyFont="1" applyBorder="1" applyAlignment="1">
      <alignment horizontal="center"/>
    </xf>
    <xf numFmtId="0" fontId="15" fillId="2" borderId="0" xfId="0" applyFont="1" applyFill="1"/>
    <xf numFmtId="0" fontId="16" fillId="0" borderId="0" xfId="0" applyFont="1"/>
    <xf numFmtId="0" fontId="12" fillId="0" borderId="0" xfId="0" applyFont="1" applyAlignment="1">
      <alignment horizontal="right"/>
    </xf>
    <xf numFmtId="0" fontId="1" fillId="0" borderId="19" xfId="0" applyFont="1" applyBorder="1"/>
    <xf numFmtId="0" fontId="1" fillId="3" borderId="20" xfId="0" applyFont="1" applyFill="1" applyBorder="1" applyAlignment="1">
      <alignment horizontal="center" wrapText="1"/>
    </xf>
    <xf numFmtId="0" fontId="1" fillId="3" borderId="24" xfId="0" applyFont="1" applyFill="1" applyBorder="1" applyAlignment="1">
      <alignment horizontal="center" wrapText="1"/>
    </xf>
    <xf numFmtId="0" fontId="1" fillId="3" borderId="25"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165" fontId="0" fillId="0" borderId="28" xfId="0" applyNumberFormat="1" applyBorder="1" applyAlignment="1">
      <alignment horizontal="left"/>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19" xfId="0" applyBorder="1" applyAlignment="1">
      <alignment horizontal="center" wrapText="1"/>
    </xf>
    <xf numFmtId="166" fontId="0" fillId="0" borderId="28" xfId="0" applyNumberFormat="1" applyBorder="1" applyAlignment="1">
      <alignment horizontal="center"/>
    </xf>
    <xf numFmtId="166" fontId="0" fillId="0" borderId="32" xfId="0" applyNumberFormat="1" applyBorder="1" applyAlignment="1">
      <alignment horizontal="center"/>
    </xf>
    <xf numFmtId="166" fontId="0" fillId="0" borderId="17" xfId="0" applyNumberFormat="1" applyBorder="1" applyAlignment="1">
      <alignment horizontal="center"/>
    </xf>
    <xf numFmtId="166" fontId="0" fillId="0" borderId="33" xfId="0" applyNumberFormat="1" applyBorder="1" applyAlignment="1">
      <alignment horizontal="center"/>
    </xf>
    <xf numFmtId="166" fontId="0" fillId="0" borderId="34" xfId="0" applyNumberFormat="1" applyBorder="1" applyAlignment="1">
      <alignment horizontal="center"/>
    </xf>
    <xf numFmtId="166" fontId="0" fillId="0" borderId="35" xfId="0" applyNumberFormat="1" applyBorder="1" applyAlignment="1">
      <alignment horizontal="center"/>
    </xf>
    <xf numFmtId="166" fontId="0" fillId="0" borderId="18" xfId="0" applyNumberFormat="1" applyBorder="1" applyAlignment="1">
      <alignment horizontal="center"/>
    </xf>
    <xf numFmtId="166" fontId="0" fillId="0" borderId="36" xfId="0" applyNumberFormat="1" applyBorder="1" applyAlignment="1">
      <alignment horizontal="center"/>
    </xf>
    <xf numFmtId="168" fontId="0" fillId="2" borderId="37" xfId="0" applyNumberFormat="1" applyFill="1" applyBorder="1" applyAlignment="1">
      <alignment horizontal="left"/>
    </xf>
    <xf numFmtId="166" fontId="5" fillId="2" borderId="37" xfId="0" applyNumberFormat="1" applyFont="1" applyFill="1" applyBorder="1" applyAlignment="1">
      <alignment horizontal="center"/>
    </xf>
    <xf numFmtId="166" fontId="0" fillId="2" borderId="38" xfId="0" applyNumberFormat="1" applyFill="1" applyBorder="1" applyAlignment="1">
      <alignment horizontal="center"/>
    </xf>
    <xf numFmtId="166" fontId="0" fillId="2" borderId="39" xfId="0" applyNumberFormat="1" applyFill="1" applyBorder="1" applyAlignment="1">
      <alignment horizontal="center"/>
    </xf>
    <xf numFmtId="166" fontId="0" fillId="2" borderId="40" xfId="0" applyNumberFormat="1" applyFill="1" applyBorder="1" applyAlignment="1">
      <alignment horizontal="center"/>
    </xf>
    <xf numFmtId="0" fontId="9" fillId="0" borderId="0" xfId="0" applyFont="1"/>
    <xf numFmtId="166" fontId="0" fillId="0" borderId="0" xfId="0" applyNumberFormat="1" applyAlignment="1">
      <alignment horizontal="center"/>
    </xf>
    <xf numFmtId="0" fontId="11" fillId="0" borderId="0" xfId="0" applyFont="1" applyAlignment="1">
      <alignment horizontal="center"/>
    </xf>
    <xf numFmtId="0" fontId="17" fillId="2" borderId="0" xfId="0" applyFont="1" applyFill="1"/>
    <xf numFmtId="0" fontId="17" fillId="0" borderId="0" xfId="0" applyFont="1"/>
    <xf numFmtId="0" fontId="18" fillId="0" borderId="0" xfId="0" applyFont="1" applyAlignment="1">
      <alignment vertical="center"/>
    </xf>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 fillId="3" borderId="44" xfId="0" applyFont="1" applyFill="1" applyBorder="1" applyAlignment="1">
      <alignment horizontal="center" wrapText="1"/>
    </xf>
    <xf numFmtId="0" fontId="0" fillId="0" borderId="41" xfId="0" applyBorder="1" applyAlignment="1">
      <alignment horizontal="center"/>
    </xf>
    <xf numFmtId="0" fontId="0" fillId="0" borderId="1" xfId="0" applyBorder="1" applyAlignment="1">
      <alignment horizontal="right"/>
    </xf>
    <xf numFmtId="3" fontId="0" fillId="0" borderId="1" xfId="0" applyNumberFormat="1" applyBorder="1" applyAlignment="1">
      <alignment horizontal="center" wrapText="1"/>
    </xf>
    <xf numFmtId="3" fontId="0" fillId="0" borderId="45" xfId="0" applyNumberFormat="1" applyBorder="1" applyAlignment="1">
      <alignment horizontal="center" wrapText="1"/>
    </xf>
    <xf numFmtId="3" fontId="0" fillId="0" borderId="46" xfId="0" applyNumberFormat="1" applyBorder="1" applyAlignment="1">
      <alignment horizontal="center" wrapText="1"/>
    </xf>
    <xf numFmtId="3" fontId="0" fillId="0" borderId="2" xfId="0" applyNumberFormat="1" applyBorder="1" applyAlignment="1">
      <alignment horizontal="center" wrapText="1"/>
    </xf>
    <xf numFmtId="3" fontId="0" fillId="0" borderId="1" xfId="0" applyNumberFormat="1" applyBorder="1" applyAlignment="1">
      <alignment horizontal="center"/>
    </xf>
    <xf numFmtId="0" fontId="0" fillId="0" borderId="47" xfId="0" applyBorder="1" applyAlignment="1">
      <alignment horizontal="left"/>
    </xf>
    <xf numFmtId="167" fontId="0" fillId="0" borderId="28" xfId="0" applyNumberFormat="1" applyBorder="1" applyAlignment="1">
      <alignment horizontal="center"/>
    </xf>
    <xf numFmtId="167" fontId="0" fillId="0" borderId="48" xfId="0" applyNumberFormat="1" applyBorder="1" applyAlignment="1">
      <alignment horizontal="center"/>
    </xf>
    <xf numFmtId="167" fontId="0" fillId="0" borderId="49" xfId="0" applyNumberFormat="1" applyBorder="1" applyAlignment="1">
      <alignment horizontal="center"/>
    </xf>
    <xf numFmtId="167" fontId="0" fillId="0" borderId="50" xfId="0" applyNumberFormat="1" applyBorder="1" applyAlignment="1">
      <alignment horizontal="center"/>
    </xf>
    <xf numFmtId="167" fontId="0" fillId="0" borderId="29" xfId="0" applyNumberFormat="1" applyBorder="1" applyAlignment="1">
      <alignment horizontal="center"/>
    </xf>
    <xf numFmtId="0" fontId="0" fillId="0" borderId="51" xfId="0" applyBorder="1" applyAlignment="1">
      <alignment horizontal="left"/>
    </xf>
    <xf numFmtId="167" fontId="0" fillId="0" borderId="34" xfId="0" applyNumberFormat="1" applyBorder="1" applyAlignment="1">
      <alignment horizontal="center"/>
    </xf>
    <xf numFmtId="167" fontId="0" fillId="0" borderId="52" xfId="0" applyNumberFormat="1" applyBorder="1" applyAlignment="1">
      <alignment horizontal="center"/>
    </xf>
    <xf numFmtId="167" fontId="0" fillId="0" borderId="53" xfId="0" applyNumberFormat="1" applyBorder="1" applyAlignment="1">
      <alignment horizontal="center"/>
    </xf>
    <xf numFmtId="167" fontId="0" fillId="0" borderId="54" xfId="0" applyNumberFormat="1" applyBorder="1" applyAlignment="1">
      <alignment horizontal="center"/>
    </xf>
    <xf numFmtId="0" fontId="0" fillId="2" borderId="55" xfId="0" applyFill="1" applyBorder="1" applyAlignment="1">
      <alignment horizontal="left"/>
    </xf>
    <xf numFmtId="0" fontId="0" fillId="2" borderId="37" xfId="0" applyFill="1" applyBorder="1" applyAlignment="1">
      <alignment horizontal="center"/>
    </xf>
    <xf numFmtId="167" fontId="0" fillId="2" borderId="56" xfId="0" applyNumberFormat="1" applyFill="1" applyBorder="1" applyAlignment="1">
      <alignment horizontal="center"/>
    </xf>
    <xf numFmtId="167" fontId="0" fillId="2" borderId="57" xfId="0" applyNumberFormat="1" applyFill="1" applyBorder="1" applyAlignment="1">
      <alignment horizontal="center"/>
    </xf>
    <xf numFmtId="167" fontId="0" fillId="2" borderId="58" xfId="0" applyNumberFormat="1" applyFill="1" applyBorder="1" applyAlignment="1">
      <alignment horizontal="center"/>
    </xf>
    <xf numFmtId="167" fontId="0" fillId="2" borderId="4" xfId="0" applyNumberFormat="1" applyFill="1" applyBorder="1" applyAlignment="1">
      <alignment horizontal="center"/>
    </xf>
    <xf numFmtId="0" fontId="17" fillId="0" borderId="0" xfId="0" applyFont="1" applyAlignment="1">
      <alignment horizontal="left" vertical="top" wrapText="1"/>
    </xf>
    <xf numFmtId="49" fontId="0" fillId="0" borderId="47" xfId="0" applyNumberFormat="1" applyBorder="1" applyAlignment="1">
      <alignment horizontal="center"/>
    </xf>
    <xf numFmtId="166" fontId="0" fillId="0" borderId="47" xfId="0" applyNumberFormat="1" applyBorder="1" applyAlignment="1">
      <alignment horizontal="center" wrapText="1"/>
    </xf>
    <xf numFmtId="166" fontId="0" fillId="0" borderId="11" xfId="0" applyNumberFormat="1" applyBorder="1" applyAlignment="1">
      <alignment horizontal="center" wrapText="1"/>
    </xf>
    <xf numFmtId="166" fontId="0" fillId="0" borderId="59" xfId="0" applyNumberFormat="1" applyBorder="1" applyAlignment="1">
      <alignment horizontal="center" wrapText="1"/>
    </xf>
    <xf numFmtId="166" fontId="0" fillId="0" borderId="13" xfId="0" applyNumberFormat="1" applyBorder="1" applyAlignment="1">
      <alignment horizontal="center" wrapText="1"/>
    </xf>
    <xf numFmtId="49" fontId="0" fillId="0" borderId="60" xfId="0" applyNumberFormat="1" applyBorder="1" applyAlignment="1">
      <alignment horizontal="center"/>
    </xf>
    <xf numFmtId="167" fontId="0" fillId="0" borderId="51" xfId="0" applyNumberFormat="1" applyBorder="1" applyAlignment="1">
      <alignment horizontal="center"/>
    </xf>
    <xf numFmtId="167" fontId="0" fillId="0" borderId="61" xfId="0" applyNumberFormat="1" applyBorder="1" applyAlignment="1">
      <alignment horizontal="center"/>
    </xf>
    <xf numFmtId="167" fontId="0" fillId="0" borderId="62" xfId="0" applyNumberFormat="1" applyBorder="1" applyAlignment="1">
      <alignment horizontal="center"/>
    </xf>
    <xf numFmtId="167" fontId="0" fillId="0" borderId="63" xfId="0" applyNumberFormat="1" applyBorder="1" applyAlignment="1">
      <alignment horizontal="center"/>
    </xf>
    <xf numFmtId="49" fontId="0" fillId="0" borderId="64" xfId="0" applyNumberFormat="1" applyBorder="1" applyAlignment="1">
      <alignment horizontal="center"/>
    </xf>
    <xf numFmtId="10" fontId="0" fillId="0" borderId="55" xfId="1" applyNumberFormat="1" applyFont="1" applyBorder="1" applyAlignment="1">
      <alignment horizontal="center"/>
    </xf>
    <xf numFmtId="10" fontId="0" fillId="0" borderId="65" xfId="1" applyNumberFormat="1" applyFont="1" applyBorder="1" applyAlignment="1">
      <alignment horizontal="center"/>
    </xf>
    <xf numFmtId="10" fontId="0" fillId="0" borderId="66" xfId="1" applyNumberFormat="1" applyFont="1" applyBorder="1" applyAlignment="1">
      <alignment horizontal="center"/>
    </xf>
    <xf numFmtId="10" fontId="0" fillId="0" borderId="67" xfId="1" applyNumberFormat="1" applyFont="1" applyBorder="1" applyAlignment="1">
      <alignment horizontal="center"/>
    </xf>
    <xf numFmtId="0" fontId="16" fillId="0" borderId="0" xfId="0" applyFont="1" applyAlignment="1">
      <alignment horizontal="right"/>
    </xf>
    <xf numFmtId="0" fontId="1" fillId="4" borderId="20"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4" borderId="24" xfId="0" applyFont="1" applyFill="1" applyBorder="1" applyAlignment="1">
      <alignment horizontal="center" wrapText="1"/>
    </xf>
    <xf numFmtId="0" fontId="0" fillId="4" borderId="29" xfId="0" applyFill="1" applyBorder="1" applyAlignment="1">
      <alignment horizontal="center" wrapText="1"/>
    </xf>
    <xf numFmtId="166" fontId="0" fillId="4" borderId="28" xfId="0" applyNumberFormat="1" applyFill="1" applyBorder="1" applyAlignment="1">
      <alignment horizontal="center"/>
    </xf>
    <xf numFmtId="165" fontId="0" fillId="2" borderId="28" xfId="0" applyNumberFormat="1" applyFill="1" applyBorder="1" applyAlignment="1">
      <alignment horizontal="left"/>
    </xf>
    <xf numFmtId="166" fontId="0" fillId="2" borderId="32" xfId="0" applyNumberFormat="1" applyFill="1" applyBorder="1" applyAlignment="1">
      <alignment horizontal="center"/>
    </xf>
    <xf numFmtId="166" fontId="0" fillId="2" borderId="17" xfId="0" applyNumberFormat="1" applyFill="1" applyBorder="1" applyAlignment="1">
      <alignment horizontal="center"/>
    </xf>
    <xf numFmtId="166" fontId="0" fillId="2" borderId="33" xfId="0" applyNumberFormat="1" applyFill="1" applyBorder="1" applyAlignment="1">
      <alignment horizontal="center"/>
    </xf>
    <xf numFmtId="166" fontId="0" fillId="4" borderId="34" xfId="0" applyNumberFormat="1" applyFill="1" applyBorder="1" applyAlignment="1">
      <alignment horizontal="center"/>
    </xf>
    <xf numFmtId="168" fontId="0" fillId="0" borderId="37" xfId="0" applyNumberFormat="1" applyBorder="1" applyAlignment="1">
      <alignment horizontal="left"/>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5" fillId="4" borderId="37" xfId="0" applyNumberFormat="1" applyFont="1" applyFill="1" applyBorder="1" applyAlignment="1">
      <alignment horizontal="center"/>
    </xf>
    <xf numFmtId="0" fontId="1" fillId="0" borderId="20"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0" fillId="0" borderId="68" xfId="0" applyBorder="1" applyAlignment="1">
      <alignment horizontal="left"/>
    </xf>
    <xf numFmtId="0" fontId="0" fillId="2" borderId="68" xfId="0" applyFill="1" applyBorder="1" applyAlignment="1">
      <alignment horizontal="left"/>
    </xf>
    <xf numFmtId="167" fontId="0" fillId="2" borderId="48" xfId="0" applyNumberFormat="1" applyFill="1" applyBorder="1" applyAlignment="1">
      <alignment horizontal="center"/>
    </xf>
    <xf numFmtId="167" fontId="0" fillId="2" borderId="49" xfId="0" applyNumberFormat="1" applyFill="1" applyBorder="1" applyAlignment="1">
      <alignment horizontal="center"/>
    </xf>
    <xf numFmtId="167" fontId="0" fillId="2" borderId="50" xfId="0" applyNumberFormat="1" applyFill="1" applyBorder="1" applyAlignment="1">
      <alignment horizontal="center"/>
    </xf>
    <xf numFmtId="167" fontId="0" fillId="2" borderId="29" xfId="0" applyNumberFormat="1" applyFill="1" applyBorder="1" applyAlignment="1">
      <alignment horizontal="center"/>
    </xf>
    <xf numFmtId="0" fontId="13" fillId="0" borderId="0" xfId="0" applyFont="1"/>
    <xf numFmtId="0" fontId="0" fillId="0" borderId="55" xfId="0" applyBorder="1" applyAlignment="1">
      <alignment horizontal="left"/>
    </xf>
    <xf numFmtId="167" fontId="0" fillId="0" borderId="56" xfId="0" applyNumberFormat="1" applyBorder="1" applyAlignment="1">
      <alignment horizontal="center"/>
    </xf>
    <xf numFmtId="167" fontId="0" fillId="0" borderId="57" xfId="0" applyNumberFormat="1" applyBorder="1" applyAlignment="1">
      <alignment horizontal="center"/>
    </xf>
    <xf numFmtId="167" fontId="0" fillId="0" borderId="58" xfId="0" applyNumberFormat="1" applyBorder="1" applyAlignment="1">
      <alignment horizontal="center"/>
    </xf>
    <xf numFmtId="167" fontId="0" fillId="0" borderId="4" xfId="0" applyNumberFormat="1" applyBorder="1" applyAlignment="1">
      <alignment horizontal="center"/>
    </xf>
    <xf numFmtId="0" fontId="1" fillId="0" borderId="24" xfId="0" applyFont="1" applyBorder="1" applyAlignment="1">
      <alignment horizontal="center" wrapText="1"/>
    </xf>
    <xf numFmtId="10" fontId="0" fillId="0" borderId="65" xfId="1" applyNumberFormat="1" applyFont="1" applyFill="1" applyBorder="1" applyAlignment="1">
      <alignment horizontal="center"/>
    </xf>
    <xf numFmtId="10" fontId="0" fillId="0" borderId="66" xfId="1" applyNumberFormat="1" applyFont="1" applyFill="1" applyBorder="1" applyAlignment="1">
      <alignment horizontal="center"/>
    </xf>
    <xf numFmtId="10" fontId="0" fillId="0" borderId="67" xfId="1" applyNumberFormat="1" applyFont="1" applyFill="1" applyBorder="1" applyAlignment="1">
      <alignment horizontal="center"/>
    </xf>
    <xf numFmtId="10" fontId="0" fillId="0" borderId="55" xfId="1" applyNumberFormat="1" applyFont="1" applyFill="1" applyBorder="1" applyAlignment="1">
      <alignment horizontal="center"/>
    </xf>
    <xf numFmtId="0" fontId="1" fillId="0" borderId="0" xfId="0" applyFont="1" applyAlignment="1">
      <alignment vertical="top" wrapText="1"/>
    </xf>
    <xf numFmtId="0" fontId="0" fillId="0" borderId="1" xfId="0" applyBorder="1" applyAlignment="1">
      <alignment horizontal="left"/>
    </xf>
    <xf numFmtId="0" fontId="0" fillId="0" borderId="1" xfId="0" applyBorder="1" applyAlignment="1">
      <alignment horizontal="center"/>
    </xf>
    <xf numFmtId="0" fontId="9" fillId="0" borderId="0" xfId="0" applyFont="1" applyAlignment="1">
      <alignment horizontal="center" wrapText="1"/>
    </xf>
    <xf numFmtId="0" fontId="5" fillId="0" borderId="1" xfId="0" applyFont="1" applyBorder="1" applyAlignment="1">
      <alignment horizontal="center"/>
    </xf>
    <xf numFmtId="0" fontId="1" fillId="0" borderId="1" xfId="0" applyFont="1" applyBorder="1" applyAlignment="1">
      <alignment horizontal="center" wrapText="1"/>
    </xf>
    <xf numFmtId="0" fontId="0" fillId="0" borderId="8" xfId="0" applyBorder="1"/>
    <xf numFmtId="164" fontId="0" fillId="0" borderId="0" xfId="0" applyNumberFormat="1"/>
    <xf numFmtId="167" fontId="0" fillId="0" borderId="1" xfId="0" applyNumberFormat="1" applyBorder="1" applyAlignment="1">
      <alignment horizontal="center"/>
    </xf>
    <xf numFmtId="3" fontId="1" fillId="0" borderId="1" xfId="0" applyNumberFormat="1" applyFont="1" applyBorder="1" applyAlignment="1">
      <alignment horizontal="center" wrapText="1"/>
    </xf>
    <xf numFmtId="0" fontId="1" fillId="2" borderId="1" xfId="0" applyFont="1" applyFill="1" applyBorder="1"/>
    <xf numFmtId="0" fontId="1" fillId="0" borderId="3" xfId="0" applyFont="1" applyBorder="1" applyAlignment="1">
      <alignment horizont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9" xfId="0" applyFont="1" applyBorder="1" applyAlignment="1">
      <alignment horizontal="center" wrapText="1"/>
    </xf>
    <xf numFmtId="0" fontId="1" fillId="0" borderId="29" xfId="0" applyFont="1" applyBorder="1" applyAlignment="1">
      <alignment horizontal="center"/>
    </xf>
    <xf numFmtId="3" fontId="1" fillId="0" borderId="45" xfId="0" applyNumberFormat="1" applyFont="1" applyBorder="1" applyAlignment="1">
      <alignment horizontal="center" wrapText="1"/>
    </xf>
    <xf numFmtId="3" fontId="1" fillId="0" borderId="46" xfId="0" applyNumberFormat="1" applyFont="1" applyBorder="1" applyAlignment="1">
      <alignment horizontal="center" wrapText="1"/>
    </xf>
    <xf numFmtId="3" fontId="1" fillId="0" borderId="2" xfId="0" applyNumberFormat="1" applyFont="1" applyBorder="1" applyAlignment="1">
      <alignment horizontal="center" wrapText="1"/>
    </xf>
    <xf numFmtId="3" fontId="1" fillId="0" borderId="1" xfId="0" applyNumberFormat="1" applyFont="1" applyBorder="1" applyAlignment="1">
      <alignment horizontal="center"/>
    </xf>
    <xf numFmtId="0" fontId="0" fillId="0" borderId="4" xfId="0" applyBorder="1" applyAlignment="1">
      <alignment horizontal="left"/>
    </xf>
    <xf numFmtId="167" fontId="0" fillId="0" borderId="72" xfId="0" applyNumberFormat="1" applyBorder="1" applyAlignment="1">
      <alignment horizontal="center"/>
    </xf>
    <xf numFmtId="0" fontId="1" fillId="0" borderId="1" xfId="0" applyFont="1" applyBorder="1" applyAlignment="1">
      <alignment horizontal="left"/>
    </xf>
    <xf numFmtId="0" fontId="0" fillId="2" borderId="1" xfId="0" applyFill="1" applyBorder="1"/>
    <xf numFmtId="0" fontId="0" fillId="2" borderId="1" xfId="0" applyFill="1" applyBorder="1" applyAlignment="1">
      <alignment horizontal="left"/>
    </xf>
    <xf numFmtId="167" fontId="0" fillId="2" borderId="1" xfId="0" applyNumberFormat="1" applyFill="1" applyBorder="1" applyAlignment="1">
      <alignment horizontal="center"/>
    </xf>
    <xf numFmtId="169" fontId="0" fillId="2" borderId="1" xfId="0" applyNumberFormat="1" applyFill="1" applyBorder="1"/>
    <xf numFmtId="169" fontId="0" fillId="0" borderId="1" xfId="0" applyNumberFormat="1" applyBorder="1"/>
    <xf numFmtId="164" fontId="1" fillId="0" borderId="0" xfId="0" applyNumberFormat="1" applyFont="1"/>
    <xf numFmtId="0" fontId="1" fillId="0" borderId="74" xfId="0" applyFont="1" applyBorder="1"/>
    <xf numFmtId="0" fontId="1" fillId="0" borderId="29" xfId="0" applyFont="1" applyBorder="1"/>
    <xf numFmtId="164" fontId="1" fillId="0" borderId="29" xfId="0" applyNumberFormat="1" applyFont="1" applyBorder="1"/>
    <xf numFmtId="164" fontId="1" fillId="0" borderId="4" xfId="0" applyNumberFormat="1" applyFont="1" applyBorder="1"/>
    <xf numFmtId="164" fontId="0" fillId="0" borderId="29" xfId="0" applyNumberFormat="1" applyBorder="1"/>
    <xf numFmtId="164" fontId="0" fillId="0" borderId="4" xfId="0" applyNumberFormat="1" applyBorder="1"/>
    <xf numFmtId="164" fontId="0" fillId="0" borderId="75" xfId="0" applyNumberFormat="1" applyBorder="1"/>
    <xf numFmtId="0" fontId="1" fillId="0" borderId="76" xfId="0" applyFont="1" applyBorder="1"/>
    <xf numFmtId="164" fontId="1" fillId="0" borderId="1" xfId="0" applyNumberFormat="1" applyFont="1" applyBorder="1"/>
    <xf numFmtId="0" fontId="1" fillId="2" borderId="29" xfId="0" applyFont="1" applyFill="1" applyBorder="1"/>
    <xf numFmtId="164" fontId="0" fillId="2" borderId="29" xfId="0" applyNumberFormat="1" applyFill="1" applyBorder="1"/>
    <xf numFmtId="164" fontId="1" fillId="0" borderId="1" xfId="0" applyNumberFormat="1" applyFont="1" applyBorder="1" applyAlignment="1">
      <alignment horizontal="center"/>
    </xf>
    <xf numFmtId="167" fontId="0" fillId="2" borderId="0" xfId="0" applyNumberFormat="1" applyFill="1"/>
    <xf numFmtId="167" fontId="0" fillId="0" borderId="0" xfId="0" applyNumberFormat="1"/>
    <xf numFmtId="169" fontId="0" fillId="0" borderId="0" xfId="0" applyNumberFormat="1" applyAlignment="1">
      <alignment horizontal="center"/>
    </xf>
    <xf numFmtId="164" fontId="0" fillId="0" borderId="8" xfId="0" applyNumberFormat="1" applyBorder="1" applyAlignment="1">
      <alignment horizontal="center"/>
    </xf>
    <xf numFmtId="169" fontId="0" fillId="0" borderId="1" xfId="0" applyNumberFormat="1" applyBorder="1" applyAlignment="1">
      <alignment horizontal="center"/>
    </xf>
    <xf numFmtId="0" fontId="9" fillId="0" borderId="1" xfId="0" applyFont="1" applyBorder="1" applyAlignment="1">
      <alignment horizontal="center" vertical="center" wrapText="1"/>
    </xf>
    <xf numFmtId="0" fontId="4" fillId="2" borderId="2" xfId="0" applyFont="1" applyFill="1" applyBorder="1" applyAlignment="1">
      <alignment horizontal="center" vertical="top" wrapText="1"/>
    </xf>
    <xf numFmtId="0" fontId="1" fillId="0" borderId="7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7" fillId="0" borderId="0" xfId="0" applyFont="1" applyAlignment="1">
      <alignment horizontal="left" vertical="top" wrapText="1"/>
    </xf>
    <xf numFmtId="0" fontId="1" fillId="0" borderId="69" xfId="0" applyFont="1" applyBorder="1" applyAlignment="1">
      <alignment horizontal="center" wrapText="1"/>
    </xf>
    <xf numFmtId="0" fontId="1" fillId="0" borderId="77" xfId="0" applyFont="1" applyBorder="1" applyAlignment="1">
      <alignment horizontal="center" wrapText="1"/>
    </xf>
    <xf numFmtId="0" fontId="1" fillId="0" borderId="70" xfId="0" applyFont="1" applyBorder="1" applyAlignment="1">
      <alignment horizontal="center" wrapText="1"/>
    </xf>
    <xf numFmtId="0" fontId="1" fillId="0" borderId="71"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cellXfs>
  <cellStyles count="2">
    <cellStyle name="Normal" xfId="0" builtinId="0"/>
    <cellStyle name="Percent" xfId="1" builtinId="5"/>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305596"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6758940" y="3817620"/>
          <a:ext cx="3055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a:t>same</a:t>
          </a:r>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3864" cy="344453"/>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6758940" y="2903220"/>
          <a:ext cx="63864" cy="344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a:t>y</a:t>
          </a:r>
        </a:p>
        <a:p>
          <a:endParaRPr lang="en-US" sz="1100"/>
        </a:p>
      </xdr:txBody>
    </xdr:sp>
    <xdr:clientData/>
  </xdr:oneCellAnchor>
  <xdr:oneCellAnchor>
    <xdr:from>
      <xdr:col>4</xdr:col>
      <xdr:colOff>0</xdr:colOff>
      <xdr:row>20</xdr:row>
      <xdr:rowOff>160020</xdr:rowOff>
    </xdr:from>
    <xdr:ext cx="65" cy="172227"/>
    <xdr:sp macro="" textlink="">
      <xdr:nvSpPr>
        <xdr:cNvPr id="2" name="TextBox 1">
          <a:extLst>
            <a:ext uri="{FF2B5EF4-FFF2-40B4-BE49-F238E27FC236}">
              <a16:creationId xmlns:a16="http://schemas.microsoft.com/office/drawing/2014/main" id="{3828CD1D-CC95-4516-A98B-2596AFED03B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 name="TextBox 2">
          <a:extLst>
            <a:ext uri="{FF2B5EF4-FFF2-40B4-BE49-F238E27FC236}">
              <a16:creationId xmlns:a16="http://schemas.microsoft.com/office/drawing/2014/main" id="{A8603F8E-2869-4C81-AFB1-96DC52CB1B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4" name="TextBox 3">
          <a:extLst>
            <a:ext uri="{FF2B5EF4-FFF2-40B4-BE49-F238E27FC236}">
              <a16:creationId xmlns:a16="http://schemas.microsoft.com/office/drawing/2014/main" id="{52ECAFBD-CA16-435A-B321-5367F90B3B1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5" name="TextBox 4">
          <a:extLst>
            <a:ext uri="{FF2B5EF4-FFF2-40B4-BE49-F238E27FC236}">
              <a16:creationId xmlns:a16="http://schemas.microsoft.com/office/drawing/2014/main" id="{5FB6184D-584E-4D84-8F8D-9372210D46D6}"/>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6" name="TextBox 5">
          <a:extLst>
            <a:ext uri="{FF2B5EF4-FFF2-40B4-BE49-F238E27FC236}">
              <a16:creationId xmlns:a16="http://schemas.microsoft.com/office/drawing/2014/main" id="{D0396EB3-3C69-4AB4-93E5-7AC5FFD8CB0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7" name="TextBox 6">
          <a:extLst>
            <a:ext uri="{FF2B5EF4-FFF2-40B4-BE49-F238E27FC236}">
              <a16:creationId xmlns:a16="http://schemas.microsoft.com/office/drawing/2014/main" id="{DFF826CA-2675-447B-949F-D0C7FBB56E3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8" name="TextBox 7">
          <a:extLst>
            <a:ext uri="{FF2B5EF4-FFF2-40B4-BE49-F238E27FC236}">
              <a16:creationId xmlns:a16="http://schemas.microsoft.com/office/drawing/2014/main" id="{4D10D70E-C545-4157-A067-802FD5104C2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9" name="TextBox 8">
          <a:extLst>
            <a:ext uri="{FF2B5EF4-FFF2-40B4-BE49-F238E27FC236}">
              <a16:creationId xmlns:a16="http://schemas.microsoft.com/office/drawing/2014/main" id="{D73A9102-C93F-4A89-8FAD-0E1F91CC6F23}"/>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0" name="TextBox 9">
          <a:extLst>
            <a:ext uri="{FF2B5EF4-FFF2-40B4-BE49-F238E27FC236}">
              <a16:creationId xmlns:a16="http://schemas.microsoft.com/office/drawing/2014/main" id="{661D0C93-1871-4F74-95FF-DEC654B0CD6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1" name="TextBox 10">
          <a:extLst>
            <a:ext uri="{FF2B5EF4-FFF2-40B4-BE49-F238E27FC236}">
              <a16:creationId xmlns:a16="http://schemas.microsoft.com/office/drawing/2014/main" id="{22A99922-C5B1-4296-8535-BE7130175A83}"/>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2" name="TextBox 11">
          <a:extLst>
            <a:ext uri="{FF2B5EF4-FFF2-40B4-BE49-F238E27FC236}">
              <a16:creationId xmlns:a16="http://schemas.microsoft.com/office/drawing/2014/main" id="{A4CC6507-2611-4769-87F7-2AC85233C5C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3" name="TextBox 12">
          <a:extLst>
            <a:ext uri="{FF2B5EF4-FFF2-40B4-BE49-F238E27FC236}">
              <a16:creationId xmlns:a16="http://schemas.microsoft.com/office/drawing/2014/main" id="{2CADDF36-5EA5-485B-882A-EDF9D24CB30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14" name="TextBox 13">
          <a:extLst>
            <a:ext uri="{FF2B5EF4-FFF2-40B4-BE49-F238E27FC236}">
              <a16:creationId xmlns:a16="http://schemas.microsoft.com/office/drawing/2014/main" id="{D90C5BEA-80CA-459D-B1D1-3F68BC9C7196}"/>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5" name="TextBox 14">
          <a:extLst>
            <a:ext uri="{FF2B5EF4-FFF2-40B4-BE49-F238E27FC236}">
              <a16:creationId xmlns:a16="http://schemas.microsoft.com/office/drawing/2014/main" id="{486ACC4C-E740-4E30-837F-75874CAC133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6" name="TextBox 15">
          <a:extLst>
            <a:ext uri="{FF2B5EF4-FFF2-40B4-BE49-F238E27FC236}">
              <a16:creationId xmlns:a16="http://schemas.microsoft.com/office/drawing/2014/main" id="{DB3623CF-4E8B-436C-B1C7-EDBC4AFFD3F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7" name="TextBox 16">
          <a:extLst>
            <a:ext uri="{FF2B5EF4-FFF2-40B4-BE49-F238E27FC236}">
              <a16:creationId xmlns:a16="http://schemas.microsoft.com/office/drawing/2014/main" id="{17CDF49D-6730-4CA6-8E01-2A524E079B2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8" name="TextBox 17">
          <a:extLst>
            <a:ext uri="{FF2B5EF4-FFF2-40B4-BE49-F238E27FC236}">
              <a16:creationId xmlns:a16="http://schemas.microsoft.com/office/drawing/2014/main" id="{E20A5B6E-33A4-4E97-A6AE-761BB42016B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9" name="TextBox 18">
          <a:extLst>
            <a:ext uri="{FF2B5EF4-FFF2-40B4-BE49-F238E27FC236}">
              <a16:creationId xmlns:a16="http://schemas.microsoft.com/office/drawing/2014/main" id="{1FCBBFE5-B7DB-4C4E-A60A-DCCB9D46454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0" name="TextBox 19">
          <a:extLst>
            <a:ext uri="{FF2B5EF4-FFF2-40B4-BE49-F238E27FC236}">
              <a16:creationId xmlns:a16="http://schemas.microsoft.com/office/drawing/2014/main" id="{7AEC8A82-E646-4546-B893-FACD3D370775}"/>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1" name="TextBox 20">
          <a:extLst>
            <a:ext uri="{FF2B5EF4-FFF2-40B4-BE49-F238E27FC236}">
              <a16:creationId xmlns:a16="http://schemas.microsoft.com/office/drawing/2014/main" id="{A622EFBA-8E3E-46A2-A722-2DBF6A545BD5}"/>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38100</xdr:colOff>
      <xdr:row>25</xdr:row>
      <xdr:rowOff>152401</xdr:rowOff>
    </xdr:from>
    <xdr:to>
      <xdr:col>2</xdr:col>
      <xdr:colOff>236631</xdr:colOff>
      <xdr:row>37</xdr:row>
      <xdr:rowOff>60961</xdr:rowOff>
    </xdr:to>
    <xdr:pic>
      <xdr:nvPicPr>
        <xdr:cNvPr id="22" name="Picture 21">
          <a:extLst>
            <a:ext uri="{FF2B5EF4-FFF2-40B4-BE49-F238E27FC236}">
              <a16:creationId xmlns:a16="http://schemas.microsoft.com/office/drawing/2014/main" id="{01ACBEA2-FCDD-73CA-E5B8-FE3206F5CED6}"/>
            </a:ext>
          </a:extLst>
        </xdr:cNvPr>
        <xdr:cNvPicPr>
          <a:picLocks noChangeAspect="1"/>
        </xdr:cNvPicPr>
      </xdr:nvPicPr>
      <xdr:blipFill>
        <a:blip xmlns:r="http://schemas.openxmlformats.org/officeDocument/2006/relationships" r:embed="rId1"/>
        <a:stretch>
          <a:fillRect/>
        </a:stretch>
      </xdr:blipFill>
      <xdr:spPr>
        <a:xfrm>
          <a:off x="647700" y="5455921"/>
          <a:ext cx="5090571" cy="2103120"/>
        </a:xfrm>
        <a:prstGeom prst="rect">
          <a:avLst/>
        </a:prstGeom>
      </xdr:spPr>
    </xdr:pic>
    <xdr:clientData/>
  </xdr:twoCellAnchor>
  <xdr:twoCellAnchor editAs="oneCell">
    <xdr:from>
      <xdr:col>3</xdr:col>
      <xdr:colOff>2164080</xdr:colOff>
      <xdr:row>28</xdr:row>
      <xdr:rowOff>30480</xdr:rowOff>
    </xdr:from>
    <xdr:to>
      <xdr:col>6</xdr:col>
      <xdr:colOff>458552</xdr:colOff>
      <xdr:row>32</xdr:row>
      <xdr:rowOff>83820</xdr:rowOff>
    </xdr:to>
    <xdr:pic>
      <xdr:nvPicPr>
        <xdr:cNvPr id="23" name="Picture 22">
          <a:extLst>
            <a:ext uri="{FF2B5EF4-FFF2-40B4-BE49-F238E27FC236}">
              <a16:creationId xmlns:a16="http://schemas.microsoft.com/office/drawing/2014/main" id="{BCE31521-244E-39F2-4D67-21334C96DC72}"/>
            </a:ext>
          </a:extLst>
        </xdr:cNvPr>
        <xdr:cNvPicPr>
          <a:picLocks noChangeAspect="1"/>
        </xdr:cNvPicPr>
      </xdr:nvPicPr>
      <xdr:blipFill>
        <a:blip xmlns:r="http://schemas.openxmlformats.org/officeDocument/2006/relationships" r:embed="rId2"/>
        <a:stretch>
          <a:fillRect/>
        </a:stretch>
      </xdr:blipFill>
      <xdr:spPr>
        <a:xfrm>
          <a:off x="10271760" y="5882640"/>
          <a:ext cx="4291412" cy="7848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247A-CB94-44E2-957C-8A32E97DD840}">
  <dimension ref="A1:I25"/>
  <sheetViews>
    <sheetView topLeftCell="A6" workbookViewId="0">
      <selection activeCell="H22" sqref="H22"/>
    </sheetView>
  </sheetViews>
  <sheetFormatPr defaultRowHeight="14.4" x14ac:dyDescent="0.3"/>
  <cols>
    <col min="1" max="1" width="8.6640625" customWidth="1"/>
    <col min="2" max="2" width="38.5546875" customWidth="1"/>
    <col min="3" max="3" width="10" bestFit="1" customWidth="1"/>
    <col min="4" max="4" width="18.5546875" bestFit="1" customWidth="1"/>
    <col min="5" max="5" width="11" bestFit="1" customWidth="1"/>
    <col min="6" max="6" width="10" bestFit="1" customWidth="1"/>
    <col min="7" max="7" width="18.33203125" customWidth="1"/>
    <col min="8" max="8" width="16.33203125" customWidth="1"/>
  </cols>
  <sheetData>
    <row r="1" spans="1:9" x14ac:dyDescent="0.3">
      <c r="A1" t="s">
        <v>0</v>
      </c>
    </row>
    <row r="2" spans="1:9" x14ac:dyDescent="0.3">
      <c r="A2" t="s">
        <v>123</v>
      </c>
    </row>
    <row r="3" spans="1:9" x14ac:dyDescent="0.3">
      <c r="A3" t="s">
        <v>124</v>
      </c>
    </row>
    <row r="5" spans="1:9" x14ac:dyDescent="0.3">
      <c r="A5" s="1" t="s">
        <v>9</v>
      </c>
    </row>
    <row r="6" spans="1:9" ht="15" thickBot="1" x14ac:dyDescent="0.35"/>
    <row r="7" spans="1:9" ht="15" thickBot="1" x14ac:dyDescent="0.35">
      <c r="B7" s="56" t="s">
        <v>29</v>
      </c>
      <c r="C7" s="217" t="s">
        <v>36</v>
      </c>
      <c r="D7" s="217"/>
      <c r="E7" s="218"/>
      <c r="F7" s="219"/>
    </row>
    <row r="8" spans="1:9" x14ac:dyDescent="0.3">
      <c r="B8" s="56" t="s">
        <v>30</v>
      </c>
      <c r="C8" s="198" t="s">
        <v>37</v>
      </c>
      <c r="D8" s="198" t="s">
        <v>125</v>
      </c>
      <c r="E8" s="11" t="s">
        <v>4</v>
      </c>
      <c r="F8" s="11" t="s">
        <v>5</v>
      </c>
    </row>
    <row r="9" spans="1:9" x14ac:dyDescent="0.3">
      <c r="B9" s="56" t="s">
        <v>31</v>
      </c>
      <c r="C9" s="213" t="s">
        <v>38</v>
      </c>
      <c r="D9" s="213" t="s">
        <v>38</v>
      </c>
      <c r="E9" s="213" t="s">
        <v>38</v>
      </c>
      <c r="F9" s="213" t="s">
        <v>38</v>
      </c>
    </row>
    <row r="10" spans="1:9" x14ac:dyDescent="0.3">
      <c r="B10" s="5" t="s">
        <v>32</v>
      </c>
      <c r="C10" s="214">
        <v>1.56</v>
      </c>
      <c r="D10" s="214">
        <v>1.56</v>
      </c>
      <c r="E10" s="214">
        <v>1.56</v>
      </c>
      <c r="F10" s="214">
        <v>1.56</v>
      </c>
    </row>
    <row r="11" spans="1:9" x14ac:dyDescent="0.3">
      <c r="B11" s="5" t="s">
        <v>60</v>
      </c>
      <c r="C11" s="214">
        <v>1.8</v>
      </c>
      <c r="D11" s="214">
        <v>2.15</v>
      </c>
      <c r="E11" s="214">
        <v>1.8</v>
      </c>
      <c r="F11" s="214">
        <v>2.15</v>
      </c>
    </row>
    <row r="12" spans="1:9" x14ac:dyDescent="0.3">
      <c r="B12" s="5" t="s">
        <v>33</v>
      </c>
      <c r="C12" s="214">
        <v>2.09</v>
      </c>
      <c r="D12" s="214">
        <v>4.57</v>
      </c>
      <c r="E12" s="214">
        <v>2</v>
      </c>
      <c r="F12" s="214">
        <v>2.09</v>
      </c>
    </row>
    <row r="13" spans="1:9" x14ac:dyDescent="0.3">
      <c r="B13" s="5" t="s">
        <v>120</v>
      </c>
      <c r="C13" s="214">
        <v>2.62</v>
      </c>
      <c r="D13" s="214">
        <v>3.97</v>
      </c>
      <c r="E13" s="214">
        <v>2.76</v>
      </c>
      <c r="F13" s="214">
        <v>3.19</v>
      </c>
    </row>
    <row r="14" spans="1:9" x14ac:dyDescent="0.3">
      <c r="B14" s="1"/>
      <c r="C14" s="212"/>
      <c r="D14" s="212"/>
      <c r="E14" s="212"/>
      <c r="F14" s="212"/>
    </row>
    <row r="15" spans="1:9" ht="121.2" customHeight="1" x14ac:dyDescent="0.3">
      <c r="B15" s="220" t="s">
        <v>105</v>
      </c>
      <c r="C15" s="220"/>
      <c r="D15" s="220"/>
      <c r="E15" s="220"/>
      <c r="F15" s="220"/>
      <c r="G15" s="114"/>
      <c r="H15" s="114"/>
      <c r="I15" s="114"/>
    </row>
    <row r="18" spans="2:8" ht="15" thickBot="1" x14ac:dyDescent="0.35"/>
    <row r="19" spans="2:8" x14ac:dyDescent="0.3">
      <c r="B19" s="85" t="s">
        <v>40</v>
      </c>
      <c r="C19" s="221" t="s">
        <v>76</v>
      </c>
      <c r="D19" s="222"/>
      <c r="E19" s="223"/>
      <c r="F19" s="224"/>
    </row>
    <row r="20" spans="2:8" ht="29.4" customHeight="1" x14ac:dyDescent="0.3">
      <c r="B20" s="1" t="s">
        <v>79</v>
      </c>
      <c r="C20" s="174" t="s">
        <v>37</v>
      </c>
      <c r="D20" s="174" t="s">
        <v>125</v>
      </c>
      <c r="E20" s="174" t="s">
        <v>4</v>
      </c>
      <c r="F20" s="174" t="s">
        <v>71</v>
      </c>
    </row>
    <row r="21" spans="2:8" x14ac:dyDescent="0.3">
      <c r="B21" s="191" t="s">
        <v>80</v>
      </c>
      <c r="C21" s="178">
        <v>5000</v>
      </c>
      <c r="D21" s="178">
        <v>8000</v>
      </c>
      <c r="E21" s="178">
        <v>100200</v>
      </c>
      <c r="F21" s="178">
        <v>7000</v>
      </c>
    </row>
    <row r="22" spans="2:8" x14ac:dyDescent="0.3">
      <c r="B22" s="192" t="s">
        <v>32</v>
      </c>
      <c r="C22" s="194">
        <f>C10 * C21</f>
        <v>7800</v>
      </c>
      <c r="D22" s="194">
        <f>D10 * D21</f>
        <v>12480</v>
      </c>
      <c r="E22" s="194">
        <f>E10 * E21</f>
        <v>156312</v>
      </c>
      <c r="F22" s="194">
        <f>F10 * F21</f>
        <v>10920</v>
      </c>
      <c r="G22" s="210">
        <f>SUM(C22:F22)</f>
        <v>187512</v>
      </c>
      <c r="H22" t="s">
        <v>126</v>
      </c>
    </row>
    <row r="23" spans="2:8" x14ac:dyDescent="0.3">
      <c r="B23" s="5" t="s">
        <v>60</v>
      </c>
      <c r="C23" s="177">
        <f>C11 *C21</f>
        <v>9000</v>
      </c>
      <c r="D23" s="177">
        <f>D11 *D21</f>
        <v>17200</v>
      </c>
      <c r="E23" s="177">
        <f>E11 *E21</f>
        <v>180360</v>
      </c>
      <c r="F23" s="177">
        <f>F11 *F21</f>
        <v>15050</v>
      </c>
      <c r="G23" s="211">
        <f>SUM(C23:F23)</f>
        <v>221610</v>
      </c>
    </row>
    <row r="24" spans="2:8" x14ac:dyDescent="0.3">
      <c r="B24" s="5" t="s">
        <v>33</v>
      </c>
      <c r="C24" s="177">
        <f>C12*C21</f>
        <v>10450</v>
      </c>
      <c r="D24" s="177">
        <f>D12*D21</f>
        <v>36560</v>
      </c>
      <c r="E24" s="177">
        <f>E12*E21</f>
        <v>200400</v>
      </c>
      <c r="F24" s="177">
        <f>F12*F21</f>
        <v>14629.999999999998</v>
      </c>
      <c r="G24" s="211">
        <f>SUM(C24:F24)</f>
        <v>262040</v>
      </c>
    </row>
    <row r="25" spans="2:8" x14ac:dyDescent="0.3">
      <c r="B25" s="5" t="s">
        <v>120</v>
      </c>
      <c r="C25" s="177">
        <f>C13*C21</f>
        <v>13100</v>
      </c>
      <c r="D25" s="177">
        <f>D13*D21</f>
        <v>31760</v>
      </c>
      <c r="E25" s="177">
        <f>E13*E21</f>
        <v>276552</v>
      </c>
      <c r="F25" s="177">
        <f>F13*F21</f>
        <v>22330</v>
      </c>
      <c r="G25" s="211">
        <f>SUM(C25:F25)</f>
        <v>343742</v>
      </c>
    </row>
  </sheetData>
  <mergeCells count="3">
    <mergeCell ref="C7:F7"/>
    <mergeCell ref="B15:F15"/>
    <mergeCell ref="C19:F19"/>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6D9C-2006-4EA4-B3B0-690DBEB8251C}">
  <sheetPr>
    <pageSetUpPr fitToPage="1"/>
  </sheetPr>
  <dimension ref="A1:I17"/>
  <sheetViews>
    <sheetView workbookViewId="0">
      <selection activeCell="G29" sqref="G29"/>
    </sheetView>
  </sheetViews>
  <sheetFormatPr defaultColWidth="9.109375" defaultRowHeight="14.4" x14ac:dyDescent="0.3"/>
  <cols>
    <col min="1" max="1" width="33.109375" customWidth="1"/>
    <col min="2" max="7" width="15.6640625" customWidth="1"/>
    <col min="8" max="8" width="15.6640625" style="22" customWidth="1"/>
    <col min="9" max="9" width="15.6640625" customWidth="1"/>
  </cols>
  <sheetData>
    <row r="1" spans="1:9" ht="18" x14ac:dyDescent="0.35">
      <c r="A1" s="21" t="s">
        <v>39</v>
      </c>
    </row>
    <row r="2" spans="1:9" ht="15.6" x14ac:dyDescent="0.3">
      <c r="A2" s="23" t="s">
        <v>107</v>
      </c>
      <c r="B2" s="23"/>
    </row>
    <row r="3" spans="1:9" x14ac:dyDescent="0.3">
      <c r="A3" s="24" t="s">
        <v>40</v>
      </c>
    </row>
    <row r="5" spans="1:9" x14ac:dyDescent="0.3">
      <c r="A5" s="1" t="s">
        <v>41</v>
      </c>
      <c r="H5"/>
    </row>
    <row r="6" spans="1:9" x14ac:dyDescent="0.3">
      <c r="A6" s="25"/>
      <c r="B6" s="26">
        <v>2012</v>
      </c>
      <c r="C6" s="26">
        <v>2013</v>
      </c>
      <c r="D6" s="26">
        <v>2014</v>
      </c>
      <c r="E6" s="26">
        <v>2015</v>
      </c>
      <c r="F6" s="26">
        <v>2016</v>
      </c>
      <c r="G6" s="26">
        <v>2017</v>
      </c>
      <c r="H6" s="26">
        <v>2018</v>
      </c>
      <c r="I6" s="26">
        <v>2019</v>
      </c>
    </row>
    <row r="7" spans="1:9" ht="25.2" thickBot="1" x14ac:dyDescent="0.35">
      <c r="A7" s="27"/>
      <c r="B7" s="28" t="s">
        <v>42</v>
      </c>
      <c r="C7" s="28" t="s">
        <v>43</v>
      </c>
      <c r="D7" s="28" t="s">
        <v>43</v>
      </c>
      <c r="E7" s="28" t="s">
        <v>43</v>
      </c>
      <c r="F7" s="28" t="s">
        <v>44</v>
      </c>
      <c r="G7" s="28" t="s">
        <v>45</v>
      </c>
      <c r="H7" s="28" t="s">
        <v>46</v>
      </c>
      <c r="I7" s="28" t="s">
        <v>47</v>
      </c>
    </row>
    <row r="8" spans="1:9" x14ac:dyDescent="0.3">
      <c r="A8" s="29" t="s">
        <v>48</v>
      </c>
      <c r="B8" s="30"/>
      <c r="C8" s="30"/>
      <c r="D8" s="30"/>
      <c r="E8" s="30"/>
      <c r="F8" s="30"/>
      <c r="G8" s="30"/>
      <c r="H8" s="30"/>
      <c r="I8" s="30"/>
    </row>
    <row r="9" spans="1:9" x14ac:dyDescent="0.3">
      <c r="A9" s="31" t="s">
        <v>37</v>
      </c>
      <c r="B9" s="32">
        <v>2.39</v>
      </c>
      <c r="C9" s="32">
        <v>2.194</v>
      </c>
      <c r="D9" s="32">
        <v>3.03</v>
      </c>
      <c r="E9" s="32">
        <v>2.67</v>
      </c>
      <c r="F9" s="32">
        <v>2</v>
      </c>
      <c r="G9" s="33">
        <v>1.4279999999999999</v>
      </c>
      <c r="H9" s="33">
        <v>1.387</v>
      </c>
      <c r="I9" s="34">
        <v>1.22</v>
      </c>
    </row>
    <row r="10" spans="1:9" x14ac:dyDescent="0.3">
      <c r="A10" s="35" t="s">
        <v>4</v>
      </c>
      <c r="B10" s="36"/>
      <c r="C10" s="36"/>
      <c r="D10" s="36"/>
      <c r="E10" s="36"/>
      <c r="F10" s="36"/>
      <c r="G10" s="37">
        <v>1.53</v>
      </c>
      <c r="H10" s="38">
        <v>1.486</v>
      </c>
      <c r="I10" s="39">
        <v>1.22</v>
      </c>
    </row>
    <row r="11" spans="1:9" x14ac:dyDescent="0.3">
      <c r="A11" s="35" t="s">
        <v>5</v>
      </c>
      <c r="B11" s="36"/>
      <c r="C11" s="36"/>
      <c r="D11" s="36"/>
      <c r="E11" s="36">
        <v>2.72</v>
      </c>
      <c r="F11" s="36">
        <v>2.2400000000000002</v>
      </c>
      <c r="G11" s="40">
        <v>2.04</v>
      </c>
      <c r="H11" s="40">
        <v>2.17</v>
      </c>
      <c r="I11" s="39">
        <v>1.59</v>
      </c>
    </row>
    <row r="12" spans="1:9" x14ac:dyDescent="0.3">
      <c r="A12" s="41" t="s">
        <v>49</v>
      </c>
      <c r="B12" s="36"/>
      <c r="C12" s="36"/>
      <c r="D12" s="36"/>
      <c r="E12" s="36"/>
      <c r="F12" s="36"/>
      <c r="G12" s="36"/>
      <c r="H12" s="36"/>
      <c r="I12" s="36"/>
    </row>
    <row r="13" spans="1:9" x14ac:dyDescent="0.3">
      <c r="A13" s="35" t="s">
        <v>6</v>
      </c>
      <c r="B13" s="36">
        <v>0.65</v>
      </c>
      <c r="C13" s="36">
        <v>0.56499999999999995</v>
      </c>
      <c r="D13" s="36">
        <v>0.56499999999999995</v>
      </c>
      <c r="E13" s="36">
        <v>0.56000000000000005</v>
      </c>
      <c r="F13" s="36">
        <v>0.5</v>
      </c>
      <c r="G13" s="36">
        <v>0.45</v>
      </c>
      <c r="H13" s="36" t="s">
        <v>8</v>
      </c>
      <c r="I13" s="36">
        <v>0.77170000000000005</v>
      </c>
    </row>
    <row r="14" spans="1:9" x14ac:dyDescent="0.3">
      <c r="H14"/>
    </row>
    <row r="15" spans="1:9" x14ac:dyDescent="0.3">
      <c r="A15" s="19" t="s">
        <v>50</v>
      </c>
      <c r="H15"/>
    </row>
    <row r="17" spans="1:1" x14ac:dyDescent="0.3">
      <c r="A17" t="s">
        <v>51</v>
      </c>
    </row>
  </sheetData>
  <conditionalFormatting sqref="I12:I13">
    <cfRule type="cellIs" dxfId="0" priority="1" operator="equal">
      <formula>#REF!</formula>
    </cfRule>
  </conditionalFormatting>
  <pageMargins left="0.7" right="0.7"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28"/>
  <sheetViews>
    <sheetView tabSelected="1" workbookViewId="0">
      <selection activeCell="C16" sqref="C16:F16"/>
    </sheetView>
  </sheetViews>
  <sheetFormatPr defaultRowHeight="14.4" x14ac:dyDescent="0.3"/>
  <cols>
    <col min="2" max="2" width="71.33203125" customWidth="1"/>
    <col min="3" max="3" width="38" style="7" customWidth="1"/>
    <col min="4" max="5" width="32.33203125" bestFit="1" customWidth="1"/>
    <col min="6" max="6" width="22.77734375" bestFit="1" customWidth="1"/>
  </cols>
  <sheetData>
    <row r="1" spans="1:6" x14ac:dyDescent="0.3">
      <c r="A1" s="7"/>
      <c r="B1" s="8" t="s">
        <v>0</v>
      </c>
      <c r="C1" s="3"/>
    </row>
    <row r="2" spans="1:6" x14ac:dyDescent="0.3">
      <c r="A2" s="7"/>
      <c r="B2" s="9" t="s">
        <v>123</v>
      </c>
      <c r="C2" s="3"/>
    </row>
    <row r="3" spans="1:6" x14ac:dyDescent="0.3">
      <c r="A3" s="7"/>
      <c r="B3" s="8" t="s">
        <v>124</v>
      </c>
      <c r="C3" s="172"/>
    </row>
    <row r="4" spans="1:6" x14ac:dyDescent="0.3">
      <c r="A4" s="7"/>
      <c r="B4" s="8"/>
      <c r="C4" s="172"/>
    </row>
    <row r="5" spans="1:6" x14ac:dyDescent="0.3">
      <c r="A5" s="7"/>
      <c r="B5" s="2" t="s">
        <v>9</v>
      </c>
      <c r="C5" s="18" t="s">
        <v>32</v>
      </c>
      <c r="D5" s="18" t="s">
        <v>127</v>
      </c>
      <c r="E5" s="209" t="s">
        <v>128</v>
      </c>
      <c r="F5" s="209" t="s">
        <v>129</v>
      </c>
    </row>
    <row r="6" spans="1:6" ht="28.8" x14ac:dyDescent="0.3">
      <c r="A6" s="7" t="s">
        <v>10</v>
      </c>
      <c r="B6" s="17" t="s">
        <v>11</v>
      </c>
      <c r="C6" s="216" t="s">
        <v>142</v>
      </c>
      <c r="D6" s="174"/>
      <c r="E6" s="18"/>
      <c r="F6" s="5"/>
    </row>
    <row r="7" spans="1:6" x14ac:dyDescent="0.3">
      <c r="A7" s="7">
        <v>1</v>
      </c>
      <c r="B7" s="4" t="s">
        <v>27</v>
      </c>
      <c r="C7" s="16" t="s">
        <v>130</v>
      </c>
      <c r="D7" s="171" t="s">
        <v>130</v>
      </c>
      <c r="E7" s="171" t="s">
        <v>130</v>
      </c>
      <c r="F7" s="171" t="s">
        <v>130</v>
      </c>
    </row>
    <row r="8" spans="1:6" x14ac:dyDescent="0.3">
      <c r="A8" s="7">
        <v>2</v>
      </c>
      <c r="B8" s="10" t="s">
        <v>12</v>
      </c>
      <c r="C8" s="16" t="s">
        <v>130</v>
      </c>
      <c r="D8" s="171" t="s">
        <v>130</v>
      </c>
      <c r="E8" s="171" t="s">
        <v>130</v>
      </c>
      <c r="F8" s="171" t="s">
        <v>130</v>
      </c>
    </row>
    <row r="9" spans="1:6" x14ac:dyDescent="0.3">
      <c r="A9" s="7">
        <v>3</v>
      </c>
      <c r="B9" s="10" t="s">
        <v>13</v>
      </c>
      <c r="C9" s="16" t="s">
        <v>130</v>
      </c>
      <c r="D9" s="173" t="s">
        <v>130</v>
      </c>
      <c r="E9" s="171" t="s">
        <v>130</v>
      </c>
      <c r="F9" s="171" t="s">
        <v>130</v>
      </c>
    </row>
    <row r="10" spans="1:6" ht="28.8" x14ac:dyDescent="0.3">
      <c r="A10" s="7">
        <v>4</v>
      </c>
      <c r="B10" s="10" t="s">
        <v>14</v>
      </c>
      <c r="C10" s="215" t="s">
        <v>131</v>
      </c>
      <c r="D10" s="171" t="s">
        <v>138</v>
      </c>
      <c r="E10" s="171" t="s">
        <v>138</v>
      </c>
      <c r="F10" s="171" t="s">
        <v>138</v>
      </c>
    </row>
    <row r="11" spans="1:6" x14ac:dyDescent="0.3">
      <c r="A11" s="7">
        <v>5</v>
      </c>
      <c r="B11" s="10" t="s">
        <v>15</v>
      </c>
      <c r="C11" s="16" t="s">
        <v>130</v>
      </c>
      <c r="D11" s="171" t="s">
        <v>130</v>
      </c>
      <c r="E11" s="171" t="s">
        <v>130</v>
      </c>
      <c r="F11" s="171" t="s">
        <v>130</v>
      </c>
    </row>
    <row r="12" spans="1:6" x14ac:dyDescent="0.3">
      <c r="A12" s="7">
        <v>6</v>
      </c>
      <c r="B12" s="10" t="s">
        <v>16</v>
      </c>
      <c r="C12" s="16" t="s">
        <v>132</v>
      </c>
      <c r="D12" s="171" t="s">
        <v>132</v>
      </c>
      <c r="E12" s="171" t="s">
        <v>132</v>
      </c>
      <c r="F12" s="171" t="s">
        <v>132</v>
      </c>
    </row>
    <row r="13" spans="1:6" x14ac:dyDescent="0.3">
      <c r="A13" s="7">
        <v>7</v>
      </c>
      <c r="B13" s="10" t="s">
        <v>17</v>
      </c>
      <c r="C13" s="16" t="s">
        <v>130</v>
      </c>
      <c r="D13" s="171" t="s">
        <v>130</v>
      </c>
      <c r="E13" s="171" t="s">
        <v>130</v>
      </c>
      <c r="F13" s="171" t="s">
        <v>130</v>
      </c>
    </row>
    <row r="14" spans="1:6" x14ac:dyDescent="0.3">
      <c r="A14" s="7">
        <v>8</v>
      </c>
      <c r="B14" s="10" t="s">
        <v>18</v>
      </c>
      <c r="C14" s="16" t="s">
        <v>130</v>
      </c>
      <c r="D14" s="171" t="s">
        <v>130</v>
      </c>
      <c r="E14" s="171" t="s">
        <v>130</v>
      </c>
      <c r="F14" s="171" t="s">
        <v>130</v>
      </c>
    </row>
    <row r="15" spans="1:6" ht="43.2" x14ac:dyDescent="0.3">
      <c r="A15" s="7">
        <v>9</v>
      </c>
      <c r="B15" s="10" t="s">
        <v>19</v>
      </c>
      <c r="C15" s="16"/>
      <c r="D15" s="171" t="s">
        <v>130</v>
      </c>
      <c r="E15" s="171" t="s">
        <v>130</v>
      </c>
      <c r="F15" s="171"/>
    </row>
    <row r="16" spans="1:6" ht="28.8" x14ac:dyDescent="0.3">
      <c r="A16" s="7">
        <v>10</v>
      </c>
      <c r="B16" s="10" t="s">
        <v>20</v>
      </c>
      <c r="C16" s="16" t="s">
        <v>139</v>
      </c>
      <c r="D16" s="173" t="s">
        <v>143</v>
      </c>
      <c r="E16" s="173" t="s">
        <v>139</v>
      </c>
      <c r="F16" s="173" t="s">
        <v>137</v>
      </c>
    </row>
    <row r="17" spans="1:6" x14ac:dyDescent="0.3">
      <c r="A17" s="7">
        <v>11</v>
      </c>
      <c r="B17" s="10" t="s">
        <v>21</v>
      </c>
      <c r="C17" s="16" t="s">
        <v>136</v>
      </c>
      <c r="D17" s="171" t="s">
        <v>136</v>
      </c>
      <c r="E17" s="171" t="s">
        <v>136</v>
      </c>
      <c r="F17" s="171" t="s">
        <v>141</v>
      </c>
    </row>
    <row r="18" spans="1:6" x14ac:dyDescent="0.3">
      <c r="A18" s="7">
        <v>12</v>
      </c>
      <c r="B18" s="10" t="s">
        <v>22</v>
      </c>
      <c r="C18" s="16" t="s">
        <v>130</v>
      </c>
      <c r="D18" s="171" t="s">
        <v>130</v>
      </c>
      <c r="E18" s="171" t="s">
        <v>130</v>
      </c>
      <c r="F18" s="171" t="s">
        <v>130</v>
      </c>
    </row>
    <row r="19" spans="1:6" x14ac:dyDescent="0.3">
      <c r="A19" s="7">
        <v>13</v>
      </c>
      <c r="B19" s="10" t="s">
        <v>23</v>
      </c>
      <c r="C19" s="16" t="s">
        <v>130</v>
      </c>
      <c r="D19" s="171" t="s">
        <v>130</v>
      </c>
      <c r="E19" s="171" t="s">
        <v>130</v>
      </c>
      <c r="F19" s="171" t="s">
        <v>130</v>
      </c>
    </row>
    <row r="20" spans="1:6" x14ac:dyDescent="0.3">
      <c r="A20" s="7">
        <v>14</v>
      </c>
      <c r="B20" s="10" t="s">
        <v>24</v>
      </c>
      <c r="C20" s="16" t="s">
        <v>135</v>
      </c>
      <c r="D20" s="171" t="s">
        <v>135</v>
      </c>
      <c r="E20" s="171" t="s">
        <v>135</v>
      </c>
      <c r="F20" s="171" t="s">
        <v>135</v>
      </c>
    </row>
    <row r="21" spans="1:6" x14ac:dyDescent="0.3">
      <c r="A21" s="7">
        <v>15</v>
      </c>
      <c r="B21" s="10" t="s">
        <v>25</v>
      </c>
      <c r="C21" s="15" t="s">
        <v>132</v>
      </c>
      <c r="D21" s="171" t="s">
        <v>132</v>
      </c>
      <c r="E21" s="171" t="s">
        <v>132</v>
      </c>
      <c r="F21" s="171" t="s">
        <v>132</v>
      </c>
    </row>
    <row r="22" spans="1:6" x14ac:dyDescent="0.3">
      <c r="A22" s="7">
        <v>16</v>
      </c>
      <c r="B22" s="10" t="s">
        <v>26</v>
      </c>
      <c r="C22" s="215" t="s">
        <v>131</v>
      </c>
      <c r="D22" s="171" t="s">
        <v>132</v>
      </c>
      <c r="E22" s="171" t="s">
        <v>132</v>
      </c>
      <c r="F22" s="171" t="s">
        <v>132</v>
      </c>
    </row>
    <row r="24" spans="1:6" x14ac:dyDescent="0.3">
      <c r="B24" s="169"/>
    </row>
    <row r="25" spans="1:6" x14ac:dyDescent="0.3">
      <c r="A25" s="7" t="s">
        <v>133</v>
      </c>
      <c r="B25" s="20"/>
    </row>
    <row r="26" spans="1:6" x14ac:dyDescent="0.3">
      <c r="A26" t="s">
        <v>134</v>
      </c>
      <c r="B26" s="20"/>
    </row>
    <row r="28" spans="1:6" x14ac:dyDescent="0.3">
      <c r="E28" t="s">
        <v>140</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workbookViewId="0">
      <selection sqref="A1:F16"/>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5" x14ac:dyDescent="0.3">
      <c r="A1" t="s">
        <v>0</v>
      </c>
    </row>
    <row r="2" spans="1:5" x14ac:dyDescent="0.3">
      <c r="A2" t="s">
        <v>118</v>
      </c>
    </row>
    <row r="3" spans="1:5" x14ac:dyDescent="0.3">
      <c r="A3" t="s">
        <v>119</v>
      </c>
    </row>
    <row r="5" spans="1:5" x14ac:dyDescent="0.3">
      <c r="A5" s="1" t="s">
        <v>9</v>
      </c>
    </row>
    <row r="6" spans="1:5" ht="15" thickBot="1" x14ac:dyDescent="0.35"/>
    <row r="7" spans="1:5" ht="15" thickBot="1" x14ac:dyDescent="0.35">
      <c r="B7" s="56" t="s">
        <v>29</v>
      </c>
      <c r="C7" s="217" t="s">
        <v>36</v>
      </c>
      <c r="D7" s="218"/>
      <c r="E7" s="219"/>
    </row>
    <row r="8" spans="1:5" x14ac:dyDescent="0.3">
      <c r="B8" s="56" t="s">
        <v>30</v>
      </c>
      <c r="C8" s="198" t="s">
        <v>37</v>
      </c>
      <c r="D8" s="11" t="s">
        <v>4</v>
      </c>
      <c r="E8" s="11" t="s">
        <v>5</v>
      </c>
    </row>
    <row r="9" spans="1:5" ht="15" thickBot="1" x14ac:dyDescent="0.35">
      <c r="B9" s="205" t="s">
        <v>31</v>
      </c>
      <c r="C9" s="204" t="s">
        <v>38</v>
      </c>
      <c r="D9" s="204" t="s">
        <v>38</v>
      </c>
      <c r="E9" s="204" t="s">
        <v>38</v>
      </c>
    </row>
    <row r="10" spans="1:5" hidden="1" x14ac:dyDescent="0.3">
      <c r="B10" s="199" t="s">
        <v>120</v>
      </c>
      <c r="C10" s="202" t="s">
        <v>8</v>
      </c>
      <c r="D10" s="202" t="s">
        <v>8</v>
      </c>
      <c r="E10" s="202" t="s">
        <v>8</v>
      </c>
    </row>
    <row r="11" spans="1:5" hidden="1" x14ac:dyDescent="0.3">
      <c r="B11" s="199" t="s">
        <v>121</v>
      </c>
      <c r="C11" s="202" t="s">
        <v>8</v>
      </c>
      <c r="D11" s="202" t="s">
        <v>8</v>
      </c>
      <c r="E11" s="202" t="s">
        <v>8</v>
      </c>
    </row>
    <row r="12" spans="1:5" x14ac:dyDescent="0.3">
      <c r="B12" s="207" t="s">
        <v>60</v>
      </c>
      <c r="C12" s="208">
        <v>2.0499999999999998</v>
      </c>
      <c r="D12" s="208">
        <v>2.0499999999999998</v>
      </c>
      <c r="E12" s="208">
        <v>2.35</v>
      </c>
    </row>
    <row r="13" spans="1:5" hidden="1" x14ac:dyDescent="0.3">
      <c r="B13" s="199" t="s">
        <v>32</v>
      </c>
      <c r="C13" s="202">
        <v>2.19</v>
      </c>
      <c r="D13" s="202">
        <v>2.19</v>
      </c>
      <c r="E13" s="208">
        <v>2.19</v>
      </c>
    </row>
    <row r="14" spans="1:5" hidden="1" x14ac:dyDescent="0.3">
      <c r="B14" s="200" t="s">
        <v>117</v>
      </c>
      <c r="C14" s="202">
        <v>3.39</v>
      </c>
      <c r="D14" s="202">
        <v>3.29</v>
      </c>
      <c r="E14" s="202">
        <v>3.59</v>
      </c>
    </row>
    <row r="15" spans="1:5" hidden="1" x14ac:dyDescent="0.3">
      <c r="B15" s="201" t="s">
        <v>33</v>
      </c>
      <c r="C15" s="203">
        <v>4.57</v>
      </c>
      <c r="D15" s="203">
        <v>4.57</v>
      </c>
      <c r="E15" s="203">
        <v>4.57</v>
      </c>
    </row>
    <row r="16" spans="1:5" x14ac:dyDescent="0.3">
      <c r="B16" s="197"/>
      <c r="C16" s="176"/>
      <c r="D16" s="176"/>
      <c r="E16" s="176"/>
    </row>
    <row r="17" spans="2:8" ht="74.25" customHeight="1" x14ac:dyDescent="0.3">
      <c r="B17" s="220" t="s">
        <v>105</v>
      </c>
      <c r="C17" s="220"/>
      <c r="D17" s="220"/>
      <c r="E17" s="220"/>
      <c r="F17" s="114"/>
      <c r="G17" s="114"/>
      <c r="H17" s="114"/>
    </row>
    <row r="20" spans="2:8" ht="15" thickBot="1" x14ac:dyDescent="0.35"/>
    <row r="21" spans="2:8" x14ac:dyDescent="0.3">
      <c r="B21" s="85" t="s">
        <v>40</v>
      </c>
      <c r="C21" s="221" t="s">
        <v>76</v>
      </c>
      <c r="D21" s="223"/>
      <c r="E21" s="224"/>
    </row>
    <row r="22" spans="2:8" ht="29.4" customHeight="1" x14ac:dyDescent="0.3">
      <c r="B22" s="1" t="s">
        <v>79</v>
      </c>
      <c r="C22" s="174" t="s">
        <v>37</v>
      </c>
      <c r="D22" s="174" t="s">
        <v>4</v>
      </c>
      <c r="E22" s="174" t="s">
        <v>71</v>
      </c>
    </row>
    <row r="23" spans="2:8" x14ac:dyDescent="0.3">
      <c r="B23" s="191" t="s">
        <v>80</v>
      </c>
      <c r="C23" s="178">
        <v>5000</v>
      </c>
      <c r="D23" s="178">
        <v>96000</v>
      </c>
      <c r="E23" s="178">
        <v>7000</v>
      </c>
    </row>
    <row r="24" spans="2:8" x14ac:dyDescent="0.3">
      <c r="B24" s="6" t="s">
        <v>120</v>
      </c>
      <c r="C24" s="177" t="s">
        <v>122</v>
      </c>
      <c r="D24" s="177" t="s">
        <v>122</v>
      </c>
      <c r="E24" s="177" t="s">
        <v>122</v>
      </c>
    </row>
    <row r="25" spans="2:8" x14ac:dyDescent="0.3">
      <c r="B25" s="6" t="s">
        <v>121</v>
      </c>
      <c r="C25" s="177" t="s">
        <v>122</v>
      </c>
      <c r="D25" s="177" t="s">
        <v>122</v>
      </c>
      <c r="E25" s="177" t="s">
        <v>122</v>
      </c>
    </row>
    <row r="26" spans="2:8" x14ac:dyDescent="0.3">
      <c r="B26" s="179" t="s">
        <v>60</v>
      </c>
      <c r="C26" s="194">
        <f>C12*C23</f>
        <v>10250</v>
      </c>
      <c r="D26" s="194">
        <f>D12*D23</f>
        <v>196799.99999999997</v>
      </c>
      <c r="E26" s="194">
        <f>E12*E23</f>
        <v>16450</v>
      </c>
      <c r="F26" s="210">
        <f>SUM(C26:E26)</f>
        <v>223499.99999999997</v>
      </c>
    </row>
    <row r="27" spans="2:8" x14ac:dyDescent="0.3">
      <c r="B27" s="6" t="s">
        <v>32</v>
      </c>
      <c r="C27" s="177">
        <f>C13*C23</f>
        <v>10950</v>
      </c>
      <c r="D27" s="177">
        <f>D13*D23</f>
        <v>210240</v>
      </c>
      <c r="E27" s="177">
        <f>E13*E23</f>
        <v>15330</v>
      </c>
      <c r="F27" s="211">
        <f>SUM(C27:E27)</f>
        <v>236520</v>
      </c>
    </row>
    <row r="28" spans="2:8" x14ac:dyDescent="0.3">
      <c r="B28" s="206" t="s">
        <v>117</v>
      </c>
      <c r="C28" s="177">
        <f>C14*C23</f>
        <v>16950</v>
      </c>
      <c r="D28" s="177">
        <f>D14*D23</f>
        <v>315840</v>
      </c>
      <c r="E28" s="177">
        <f>E14*E23</f>
        <v>25130</v>
      </c>
      <c r="F28" s="211">
        <f>SUM(C28:E28)</f>
        <v>357920</v>
      </c>
    </row>
    <row r="29" spans="2:8" x14ac:dyDescent="0.3">
      <c r="B29" s="206" t="s">
        <v>33</v>
      </c>
      <c r="C29" s="177">
        <f>C15*C23</f>
        <v>22850</v>
      </c>
      <c r="D29" s="177">
        <f>D15*D23</f>
        <v>438720</v>
      </c>
      <c r="E29" s="177">
        <f>E15*E23</f>
        <v>31990.000000000004</v>
      </c>
      <c r="F29" s="211">
        <f>SUM(C29:E29)</f>
        <v>493560</v>
      </c>
    </row>
  </sheetData>
  <mergeCells count="3">
    <mergeCell ref="C7:E7"/>
    <mergeCell ref="B17:E17"/>
    <mergeCell ref="C21:E2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B0D6-41E0-41BC-BF6D-5C31B438A5A2}">
  <dimension ref="A1:H23"/>
  <sheetViews>
    <sheetView workbookViewId="0">
      <selection activeCell="C22" sqref="C22:E23"/>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8" x14ac:dyDescent="0.3">
      <c r="A1" t="s">
        <v>0</v>
      </c>
    </row>
    <row r="2" spans="1:8" x14ac:dyDescent="0.3">
      <c r="A2" t="s">
        <v>112</v>
      </c>
    </row>
    <row r="3" spans="1:8" x14ac:dyDescent="0.3">
      <c r="A3" t="s">
        <v>111</v>
      </c>
    </row>
    <row r="4" spans="1:8" x14ac:dyDescent="0.3">
      <c r="A4" s="1" t="s">
        <v>9</v>
      </c>
    </row>
    <row r="5" spans="1:8" ht="15" thickBot="1" x14ac:dyDescent="0.35"/>
    <row r="6" spans="1:8" ht="15" thickBot="1" x14ac:dyDescent="0.35">
      <c r="B6" s="1" t="s">
        <v>29</v>
      </c>
      <c r="C6" s="225" t="s">
        <v>36</v>
      </c>
      <c r="D6" s="218"/>
      <c r="E6" s="219"/>
    </row>
    <row r="7" spans="1:8" x14ac:dyDescent="0.3">
      <c r="B7" s="1" t="s">
        <v>30</v>
      </c>
      <c r="C7" s="11" t="s">
        <v>37</v>
      </c>
      <c r="D7" s="11" t="s">
        <v>4</v>
      </c>
      <c r="E7" s="11" t="s">
        <v>5</v>
      </c>
    </row>
    <row r="8" spans="1:8" x14ac:dyDescent="0.3">
      <c r="B8" s="1" t="s">
        <v>31</v>
      </c>
      <c r="C8" s="175" t="s">
        <v>38</v>
      </c>
      <c r="D8" s="175" t="s">
        <v>38</v>
      </c>
      <c r="E8" s="175" t="s">
        <v>38</v>
      </c>
    </row>
    <row r="9" spans="1:8" hidden="1" x14ac:dyDescent="0.3">
      <c r="B9" s="5" t="s">
        <v>7</v>
      </c>
      <c r="C9" s="5" t="s">
        <v>8</v>
      </c>
      <c r="D9" s="5" t="s">
        <v>8</v>
      </c>
      <c r="E9" s="5" t="s">
        <v>8</v>
      </c>
    </row>
    <row r="10" spans="1:8" x14ac:dyDescent="0.3">
      <c r="B10" s="192" t="s">
        <v>60</v>
      </c>
      <c r="C10" s="195">
        <v>2.25</v>
      </c>
      <c r="D10" s="195">
        <v>2.25</v>
      </c>
      <c r="E10" s="195">
        <v>2.5499999999999998</v>
      </c>
    </row>
    <row r="11" spans="1:8" hidden="1" x14ac:dyDescent="0.3">
      <c r="B11" s="5" t="s">
        <v>117</v>
      </c>
      <c r="C11" s="196">
        <v>3.4</v>
      </c>
      <c r="D11" s="196">
        <v>3.33</v>
      </c>
      <c r="E11" s="196">
        <v>3.6</v>
      </c>
    </row>
    <row r="12" spans="1:8" x14ac:dyDescent="0.3">
      <c r="B12" s="1"/>
      <c r="C12" s="176"/>
      <c r="D12" s="176"/>
      <c r="E12" s="176"/>
    </row>
    <row r="13" spans="1:8" hidden="1" x14ac:dyDescent="0.3">
      <c r="B13" s="84" t="s">
        <v>104</v>
      </c>
    </row>
    <row r="15" spans="1:8" ht="74.25" customHeight="1" x14ac:dyDescent="0.3">
      <c r="B15" s="220" t="s">
        <v>105</v>
      </c>
      <c r="C15" s="220"/>
      <c r="D15" s="220"/>
      <c r="E15" s="220"/>
      <c r="F15" s="114"/>
      <c r="G15" s="114"/>
      <c r="H15" s="114"/>
    </row>
    <row r="18" spans="2:5" ht="15" thickBot="1" x14ac:dyDescent="0.35"/>
    <row r="19" spans="2:5" x14ac:dyDescent="0.3">
      <c r="B19" s="85" t="s">
        <v>40</v>
      </c>
      <c r="C19" s="221" t="s">
        <v>76</v>
      </c>
      <c r="D19" s="223"/>
      <c r="E19" s="224"/>
    </row>
    <row r="20" spans="2:5" ht="29.4" customHeight="1" x14ac:dyDescent="0.3">
      <c r="B20" s="1" t="s">
        <v>79</v>
      </c>
      <c r="C20" s="174" t="s">
        <v>37</v>
      </c>
      <c r="D20" s="174" t="s">
        <v>4</v>
      </c>
      <c r="E20" s="174" t="s">
        <v>71</v>
      </c>
    </row>
    <row r="21" spans="2:5" x14ac:dyDescent="0.3">
      <c r="B21" s="191" t="s">
        <v>80</v>
      </c>
      <c r="C21" s="178">
        <v>5000</v>
      </c>
      <c r="D21" s="178">
        <v>88500</v>
      </c>
      <c r="E21" s="178">
        <v>7000</v>
      </c>
    </row>
    <row r="22" spans="2:5" x14ac:dyDescent="0.3">
      <c r="B22" s="193" t="s">
        <v>60</v>
      </c>
      <c r="C22" s="194">
        <f>C10*C21</f>
        <v>11250</v>
      </c>
      <c r="D22" s="194">
        <f t="shared" ref="D22:E22" si="0">D10*D21</f>
        <v>199125</v>
      </c>
      <c r="E22" s="194">
        <f t="shared" si="0"/>
        <v>17850</v>
      </c>
    </row>
    <row r="23" spans="2:5" x14ac:dyDescent="0.3">
      <c r="B23" s="170" t="s">
        <v>117</v>
      </c>
      <c r="C23" s="177">
        <f>C11*C21</f>
        <v>17000</v>
      </c>
      <c r="D23" s="177">
        <f>D11*D21</f>
        <v>294705</v>
      </c>
      <c r="E23" s="177">
        <f>E11*E21</f>
        <v>25200</v>
      </c>
    </row>
  </sheetData>
  <mergeCells count="3">
    <mergeCell ref="C6:E6"/>
    <mergeCell ref="B15:E15"/>
    <mergeCell ref="C19:E1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3170-5242-4BC8-BFF7-BD91BD4DC401}">
  <dimension ref="A1:I26"/>
  <sheetViews>
    <sheetView workbookViewId="0">
      <selection activeCell="C6" sqref="C6"/>
    </sheetView>
  </sheetViews>
  <sheetFormatPr defaultRowHeight="14.4" x14ac:dyDescent="0.3"/>
  <cols>
    <col min="1" max="1" width="8.6640625" customWidth="1"/>
    <col min="2" max="2" width="38.5546875" customWidth="1"/>
    <col min="3" max="3" width="37.109375" customWidth="1"/>
    <col min="4" max="6" width="36.109375" bestFit="1" customWidth="1"/>
    <col min="7" max="7" width="18.33203125" customWidth="1"/>
    <col min="8" max="8" width="16.33203125" customWidth="1"/>
  </cols>
  <sheetData>
    <row r="1" spans="1:6" x14ac:dyDescent="0.3">
      <c r="A1" t="s">
        <v>0</v>
      </c>
    </row>
    <row r="2" spans="1:6" x14ac:dyDescent="0.3">
      <c r="A2" t="s">
        <v>113</v>
      </c>
    </row>
    <row r="3" spans="1:6" x14ac:dyDescent="0.3">
      <c r="A3" t="s">
        <v>114</v>
      </c>
    </row>
    <row r="4" spans="1:6" x14ac:dyDescent="0.3">
      <c r="A4" t="s">
        <v>110</v>
      </c>
    </row>
    <row r="5" spans="1:6" x14ac:dyDescent="0.3">
      <c r="A5" t="s">
        <v>115</v>
      </c>
    </row>
    <row r="6" spans="1:6" x14ac:dyDescent="0.3">
      <c r="A6" s="1" t="s">
        <v>9</v>
      </c>
    </row>
    <row r="7" spans="1:6" ht="15" thickBot="1" x14ac:dyDescent="0.35"/>
    <row r="8" spans="1:6" ht="15" thickBot="1" x14ac:dyDescent="0.35">
      <c r="B8" s="1" t="s">
        <v>29</v>
      </c>
      <c r="C8" s="225" t="s">
        <v>36</v>
      </c>
      <c r="D8" s="218"/>
      <c r="E8" s="219"/>
      <c r="F8" s="12" t="s">
        <v>34</v>
      </c>
    </row>
    <row r="9" spans="1:6" x14ac:dyDescent="0.3">
      <c r="B9" s="1" t="s">
        <v>30</v>
      </c>
      <c r="C9" s="11" t="s">
        <v>37</v>
      </c>
      <c r="D9" s="11" t="s">
        <v>4</v>
      </c>
      <c r="E9" s="11" t="s">
        <v>5</v>
      </c>
      <c r="F9" s="11" t="s">
        <v>6</v>
      </c>
    </row>
    <row r="10" spans="1:6" x14ac:dyDescent="0.3">
      <c r="B10" s="1" t="s">
        <v>31</v>
      </c>
      <c r="C10" s="175" t="s">
        <v>38</v>
      </c>
      <c r="D10" s="175" t="s">
        <v>38</v>
      </c>
      <c r="E10" s="175" t="s">
        <v>38</v>
      </c>
      <c r="F10" s="175" t="s">
        <v>35</v>
      </c>
    </row>
    <row r="11" spans="1:6" x14ac:dyDescent="0.3">
      <c r="B11" s="6" t="s">
        <v>7</v>
      </c>
      <c r="C11" s="5" t="s">
        <v>8</v>
      </c>
      <c r="D11" s="5" t="s">
        <v>8</v>
      </c>
      <c r="E11" s="5" t="s">
        <v>8</v>
      </c>
      <c r="F11" s="5" t="s">
        <v>8</v>
      </c>
    </row>
    <row r="12" spans="1:6" x14ac:dyDescent="0.3">
      <c r="B12" s="6" t="s">
        <v>33</v>
      </c>
      <c r="C12" s="13" t="s">
        <v>8</v>
      </c>
      <c r="D12" s="13" t="s">
        <v>8</v>
      </c>
      <c r="E12" s="13" t="s">
        <v>8</v>
      </c>
      <c r="F12" s="13">
        <v>0.67</v>
      </c>
    </row>
    <row r="13" spans="1:6" x14ac:dyDescent="0.3">
      <c r="B13" s="179" t="s">
        <v>60</v>
      </c>
      <c r="C13" s="14">
        <v>1.69</v>
      </c>
      <c r="D13" s="14">
        <v>1.69</v>
      </c>
      <c r="E13" s="14">
        <v>1.69</v>
      </c>
      <c r="F13" s="14">
        <v>0.505</v>
      </c>
    </row>
    <row r="14" spans="1:6" x14ac:dyDescent="0.3">
      <c r="B14" s="6" t="s">
        <v>32</v>
      </c>
      <c r="C14" s="13">
        <v>2.19</v>
      </c>
      <c r="D14" s="13">
        <v>2.19</v>
      </c>
      <c r="E14" s="13">
        <v>2.19</v>
      </c>
      <c r="F14" s="13" t="s">
        <v>8</v>
      </c>
    </row>
    <row r="15" spans="1:6" x14ac:dyDescent="0.3">
      <c r="B15" s="1"/>
      <c r="C15" s="176"/>
      <c r="D15" s="176"/>
      <c r="E15" s="176"/>
      <c r="F15" s="176"/>
    </row>
    <row r="16" spans="1:6" hidden="1" x14ac:dyDescent="0.3">
      <c r="B16" s="84" t="s">
        <v>104</v>
      </c>
    </row>
    <row r="18" spans="2:9" ht="74.25" customHeight="1" x14ac:dyDescent="0.3">
      <c r="B18" s="220" t="s">
        <v>105</v>
      </c>
      <c r="C18" s="220"/>
      <c r="D18" s="220"/>
      <c r="E18" s="220"/>
      <c r="F18" s="220"/>
      <c r="G18" s="114"/>
      <c r="H18" s="114"/>
      <c r="I18" s="114"/>
    </row>
    <row r="21" spans="2:9" ht="15" thickBot="1" x14ac:dyDescent="0.35"/>
    <row r="22" spans="2:9" ht="15" thickBot="1" x14ac:dyDescent="0.35">
      <c r="B22" s="85" t="s">
        <v>40</v>
      </c>
      <c r="C22" s="226" t="s">
        <v>76</v>
      </c>
      <c r="D22" s="227"/>
      <c r="E22" s="228"/>
      <c r="F22" s="180" t="s">
        <v>116</v>
      </c>
    </row>
    <row r="23" spans="2:9" ht="29.4" customHeight="1" x14ac:dyDescent="0.3">
      <c r="B23" s="1" t="s">
        <v>79</v>
      </c>
      <c r="C23" s="181" t="s">
        <v>37</v>
      </c>
      <c r="D23" s="182" t="s">
        <v>4</v>
      </c>
      <c r="E23" s="183" t="s">
        <v>71</v>
      </c>
      <c r="F23" s="184" t="s">
        <v>6</v>
      </c>
    </row>
    <row r="24" spans="2:9" x14ac:dyDescent="0.3">
      <c r="B24" s="170" t="s">
        <v>80</v>
      </c>
      <c r="C24" s="185">
        <v>5000</v>
      </c>
      <c r="D24" s="186">
        <v>75000</v>
      </c>
      <c r="E24" s="187">
        <v>7500</v>
      </c>
      <c r="F24" s="188">
        <v>32000</v>
      </c>
    </row>
    <row r="25" spans="2:9" x14ac:dyDescent="0.3">
      <c r="B25" s="152" t="s">
        <v>60</v>
      </c>
      <c r="C25" s="154">
        <f>C13*C24</f>
        <v>8450</v>
      </c>
      <c r="D25" s="154">
        <f t="shared" ref="D25:F25" si="0">D13*D24</f>
        <v>126750</v>
      </c>
      <c r="E25" s="154">
        <f t="shared" si="0"/>
        <v>12675</v>
      </c>
      <c r="F25" s="154">
        <f t="shared" si="0"/>
        <v>16160</v>
      </c>
    </row>
    <row r="26" spans="2:9" x14ac:dyDescent="0.3">
      <c r="B26" s="189" t="s">
        <v>32</v>
      </c>
      <c r="C26" s="190">
        <f>C14*C24</f>
        <v>10950</v>
      </c>
      <c r="D26" s="190">
        <f t="shared" ref="D26:E26" si="1">D14*D24</f>
        <v>164250</v>
      </c>
      <c r="E26" s="190">
        <f t="shared" si="1"/>
        <v>16425</v>
      </c>
      <c r="F26" s="190" t="s">
        <v>8</v>
      </c>
    </row>
  </sheetData>
  <mergeCells count="3">
    <mergeCell ref="C8:E8"/>
    <mergeCell ref="B18:F18"/>
    <mergeCell ref="C22:E2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2D63-EDD2-40A6-B5C8-182B61A12B79}">
  <dimension ref="A1:F17"/>
  <sheetViews>
    <sheetView workbookViewId="0">
      <selection activeCell="C26" sqref="C26"/>
    </sheetView>
  </sheetViews>
  <sheetFormatPr defaultRowHeight="14.4" x14ac:dyDescent="0.3"/>
  <cols>
    <col min="1" max="1" width="28.6640625" customWidth="1"/>
    <col min="2" max="2" width="36.33203125" customWidth="1"/>
    <col min="3" max="3" width="35.33203125" bestFit="1" customWidth="1"/>
    <col min="4" max="4" width="21" customWidth="1"/>
    <col min="5" max="5" width="27.5546875" customWidth="1"/>
    <col min="6" max="6" width="22.5546875" customWidth="1"/>
  </cols>
  <sheetData>
    <row r="1" spans="1:6" x14ac:dyDescent="0.3">
      <c r="A1" t="s">
        <v>0</v>
      </c>
    </row>
    <row r="2" spans="1:6" x14ac:dyDescent="0.3">
      <c r="A2" t="s">
        <v>28</v>
      </c>
    </row>
    <row r="3" spans="1:6" x14ac:dyDescent="0.3">
      <c r="A3" t="s">
        <v>1</v>
      </c>
    </row>
    <row r="4" spans="1:6" x14ac:dyDescent="0.3">
      <c r="A4" t="s">
        <v>2</v>
      </c>
    </row>
    <row r="5" spans="1:6" x14ac:dyDescent="0.3">
      <c r="A5" t="s">
        <v>3</v>
      </c>
    </row>
    <row r="7" spans="1:6" ht="15" thickBot="1" x14ac:dyDescent="0.35"/>
    <row r="8" spans="1:6" ht="15" thickBot="1" x14ac:dyDescent="0.35">
      <c r="B8" s="1" t="s">
        <v>29</v>
      </c>
      <c r="C8" s="12" t="s">
        <v>34</v>
      </c>
      <c r="D8" s="225" t="s">
        <v>36</v>
      </c>
      <c r="E8" s="218"/>
      <c r="F8" s="219"/>
    </row>
    <row r="9" spans="1:6" x14ac:dyDescent="0.3">
      <c r="B9" s="1" t="s">
        <v>30</v>
      </c>
      <c r="C9" s="11" t="s">
        <v>6</v>
      </c>
      <c r="D9" s="11" t="s">
        <v>37</v>
      </c>
      <c r="E9" s="11" t="s">
        <v>4</v>
      </c>
      <c r="F9" s="11" t="s">
        <v>5</v>
      </c>
    </row>
    <row r="10" spans="1:6" x14ac:dyDescent="0.3">
      <c r="B10" s="1" t="s">
        <v>31</v>
      </c>
      <c r="C10" s="5" t="s">
        <v>35</v>
      </c>
      <c r="D10" s="5" t="s">
        <v>38</v>
      </c>
      <c r="E10" s="5" t="s">
        <v>38</v>
      </c>
      <c r="F10" s="5" t="s">
        <v>38</v>
      </c>
    </row>
    <row r="11" spans="1:6" x14ac:dyDescent="0.3">
      <c r="B11" s="6" t="s">
        <v>7</v>
      </c>
      <c r="C11" s="5" t="s">
        <v>8</v>
      </c>
      <c r="D11" s="5" t="s">
        <v>8</v>
      </c>
      <c r="E11" s="5" t="s">
        <v>8</v>
      </c>
      <c r="F11" s="5" t="s">
        <v>8</v>
      </c>
    </row>
    <row r="12" spans="1:6" x14ac:dyDescent="0.3">
      <c r="B12" s="6" t="s">
        <v>32</v>
      </c>
      <c r="C12" s="13" t="s">
        <v>8</v>
      </c>
      <c r="D12" s="14">
        <v>1.35</v>
      </c>
      <c r="E12" s="14">
        <v>1.35</v>
      </c>
      <c r="F12" s="14">
        <v>1.35</v>
      </c>
    </row>
    <row r="13" spans="1:6" x14ac:dyDescent="0.3">
      <c r="B13" s="6" t="s">
        <v>33</v>
      </c>
      <c r="C13" s="14">
        <v>0.39500000000000002</v>
      </c>
      <c r="D13" s="13">
        <v>1.69</v>
      </c>
      <c r="E13" s="13">
        <v>1.72</v>
      </c>
      <c r="F13" s="13">
        <v>2.0699999999999998</v>
      </c>
    </row>
    <row r="15" spans="1:6" x14ac:dyDescent="0.3">
      <c r="B15" s="84" t="s">
        <v>104</v>
      </c>
    </row>
    <row r="17" spans="2:6" ht="130.94999999999999" customHeight="1" x14ac:dyDescent="0.3">
      <c r="B17" s="220" t="s">
        <v>105</v>
      </c>
      <c r="C17" s="220"/>
      <c r="D17" s="220"/>
      <c r="E17" s="220"/>
      <c r="F17" s="220"/>
    </row>
  </sheetData>
  <mergeCells count="2">
    <mergeCell ref="D8:F8"/>
    <mergeCell ref="B17:F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716-0C1D-41E8-AD69-8D772AFD5683}">
  <sheetPr>
    <pageSetUpPr fitToPage="1"/>
  </sheetPr>
  <dimension ref="A1:H37"/>
  <sheetViews>
    <sheetView topLeftCell="A13" workbookViewId="0">
      <selection activeCell="A20" sqref="A20:F28"/>
    </sheetView>
  </sheetViews>
  <sheetFormatPr defaultColWidth="9.109375" defaultRowHeight="14.4" x14ac:dyDescent="0.3"/>
  <cols>
    <col min="1" max="1" width="33.109375" customWidth="1"/>
    <col min="2" max="2" width="16.5546875" customWidth="1"/>
    <col min="3" max="4" width="15.6640625" customWidth="1"/>
    <col min="5" max="5" width="17.5546875" customWidth="1"/>
    <col min="6" max="6" width="18.88671875" customWidth="1"/>
    <col min="7" max="7" width="18.33203125" customWidth="1"/>
    <col min="8" max="8" width="19.5546875" style="22" customWidth="1"/>
    <col min="9" max="9" width="13.6640625" customWidth="1"/>
  </cols>
  <sheetData>
    <row r="1" spans="1:8" ht="18" x14ac:dyDescent="0.35">
      <c r="A1" s="21" t="s">
        <v>39</v>
      </c>
    </row>
    <row r="2" spans="1:8" ht="15.6" x14ac:dyDescent="0.3">
      <c r="A2" s="130" t="s">
        <v>90</v>
      </c>
      <c r="B2" s="23" t="s">
        <v>106</v>
      </c>
    </row>
    <row r="3" spans="1:8" ht="15.6" x14ac:dyDescent="0.3">
      <c r="A3" s="130" t="s">
        <v>91</v>
      </c>
      <c r="B3" s="23" t="s">
        <v>107</v>
      </c>
    </row>
    <row r="4" spans="1:8" ht="15.6" x14ac:dyDescent="0.3">
      <c r="A4" s="130" t="s">
        <v>92</v>
      </c>
      <c r="B4" s="23" t="s">
        <v>108</v>
      </c>
    </row>
    <row r="5" spans="1:8" ht="15.6" x14ac:dyDescent="0.3">
      <c r="A5" s="130" t="s">
        <v>93</v>
      </c>
      <c r="B5" s="23" t="s">
        <v>109</v>
      </c>
    </row>
    <row r="6" spans="1:8" ht="15.6" x14ac:dyDescent="0.3">
      <c r="A6" s="54"/>
      <c r="B6" s="54"/>
      <c r="C6" s="23"/>
      <c r="D6" s="55"/>
    </row>
    <row r="7" spans="1:8" ht="29.4" thickBot="1" x14ac:dyDescent="0.35">
      <c r="A7" s="56"/>
      <c r="B7" s="229" t="s">
        <v>69</v>
      </c>
      <c r="C7" s="230"/>
      <c r="D7" s="231"/>
      <c r="E7" s="131" t="s">
        <v>68</v>
      </c>
      <c r="G7" s="22"/>
      <c r="H7"/>
    </row>
    <row r="8" spans="1:8" ht="29.25" customHeight="1" x14ac:dyDescent="0.3">
      <c r="A8" s="6" t="s">
        <v>55</v>
      </c>
      <c r="B8" s="132" t="s">
        <v>37</v>
      </c>
      <c r="C8" s="133" t="s">
        <v>4</v>
      </c>
      <c r="D8" s="134" t="s">
        <v>71</v>
      </c>
      <c r="E8" s="135" t="s">
        <v>70</v>
      </c>
      <c r="G8" s="22"/>
      <c r="H8"/>
    </row>
    <row r="9" spans="1:8" ht="29.25" customHeight="1" x14ac:dyDescent="0.3">
      <c r="A9" s="62" t="s">
        <v>72</v>
      </c>
      <c r="B9" s="68">
        <v>2.2000000000000002</v>
      </c>
      <c r="C9" s="69">
        <v>2.2000000000000002</v>
      </c>
      <c r="D9" s="70">
        <v>2.2000000000000002</v>
      </c>
      <c r="E9" s="136"/>
      <c r="G9" s="22"/>
      <c r="H9"/>
    </row>
    <row r="10" spans="1:8" ht="30" customHeight="1" x14ac:dyDescent="0.3">
      <c r="A10" s="62" t="s">
        <v>60</v>
      </c>
      <c r="B10" s="68">
        <v>1.95</v>
      </c>
      <c r="C10" s="69">
        <v>1.95</v>
      </c>
      <c r="D10" s="70">
        <v>2.79</v>
      </c>
      <c r="E10" s="137"/>
      <c r="G10" s="22"/>
      <c r="H10"/>
    </row>
    <row r="11" spans="1:8" ht="30" customHeight="1" x14ac:dyDescent="0.3">
      <c r="A11" s="138" t="s">
        <v>94</v>
      </c>
      <c r="B11" s="139">
        <v>1.22</v>
      </c>
      <c r="C11" s="140">
        <v>1.22</v>
      </c>
      <c r="D11" s="141">
        <v>1.59</v>
      </c>
      <c r="E11" s="137"/>
      <c r="G11" s="22"/>
      <c r="H11"/>
    </row>
    <row r="12" spans="1:8" ht="30" customHeight="1" x14ac:dyDescent="0.3">
      <c r="A12" s="62" t="s">
        <v>95</v>
      </c>
      <c r="B12" s="68">
        <v>1.69</v>
      </c>
      <c r="C12" s="69">
        <v>1.75</v>
      </c>
      <c r="D12" s="70">
        <v>2.2400000000000002</v>
      </c>
      <c r="E12" s="137"/>
      <c r="G12" s="22"/>
      <c r="H12"/>
    </row>
    <row r="13" spans="1:8" ht="30" customHeight="1" x14ac:dyDescent="0.3">
      <c r="A13" s="62" t="s">
        <v>61</v>
      </c>
      <c r="B13" s="72" t="s">
        <v>8</v>
      </c>
      <c r="C13" s="73" t="s">
        <v>8</v>
      </c>
      <c r="D13" s="74" t="s">
        <v>8</v>
      </c>
      <c r="E13" s="142"/>
      <c r="G13" s="22"/>
      <c r="H13"/>
    </row>
    <row r="14" spans="1:8" ht="30" customHeight="1" x14ac:dyDescent="0.3">
      <c r="A14" s="143" t="s">
        <v>96</v>
      </c>
      <c r="B14" s="144">
        <v>1.65</v>
      </c>
      <c r="C14" s="145">
        <v>1.69</v>
      </c>
      <c r="D14" s="146">
        <v>2.2799999999999998</v>
      </c>
      <c r="E14" s="147"/>
      <c r="G14" s="22"/>
      <c r="H14"/>
    </row>
    <row r="15" spans="1:8" s="7" customFormat="1" ht="21.75" customHeight="1" x14ac:dyDescent="0.3">
      <c r="B15" s="81"/>
      <c r="C15" s="81"/>
      <c r="D15" s="81"/>
      <c r="E15" s="81"/>
      <c r="H15" s="82"/>
    </row>
    <row r="16" spans="1:8" x14ac:dyDescent="0.3">
      <c r="A16" s="83" t="s">
        <v>64</v>
      </c>
    </row>
    <row r="17" spans="1:8" x14ac:dyDescent="0.3">
      <c r="A17" s="84"/>
    </row>
    <row r="18" spans="1:8" ht="72" customHeight="1" x14ac:dyDescent="0.3">
      <c r="A18" s="220" t="s">
        <v>97</v>
      </c>
      <c r="B18" s="220"/>
      <c r="C18" s="220"/>
      <c r="D18" s="220"/>
      <c r="E18" s="220"/>
      <c r="F18" s="220"/>
      <c r="G18" s="220"/>
      <c r="H18" s="220"/>
    </row>
    <row r="20" spans="1:8" ht="15" thickBot="1" x14ac:dyDescent="0.35">
      <c r="A20" s="85" t="s">
        <v>40</v>
      </c>
      <c r="B20" s="229" t="s">
        <v>76</v>
      </c>
      <c r="C20" s="230"/>
      <c r="D20" s="231"/>
      <c r="E20" s="148" t="s">
        <v>78</v>
      </c>
      <c r="F20" s="148" t="s">
        <v>77</v>
      </c>
      <c r="H20"/>
    </row>
    <row r="21" spans="1:8" x14ac:dyDescent="0.3">
      <c r="A21" s="1" t="s">
        <v>79</v>
      </c>
      <c r="B21" s="149" t="s">
        <v>37</v>
      </c>
      <c r="C21" s="150" t="s">
        <v>4</v>
      </c>
      <c r="D21" s="151" t="s">
        <v>71</v>
      </c>
      <c r="E21" s="90"/>
      <c r="F21" s="90"/>
      <c r="H21"/>
    </row>
    <row r="22" spans="1:8" x14ac:dyDescent="0.3">
      <c r="A22" s="91" t="s">
        <v>80</v>
      </c>
      <c r="B22" s="93">
        <v>5000</v>
      </c>
      <c r="C22" s="94">
        <v>69200</v>
      </c>
      <c r="D22" s="95">
        <v>7500</v>
      </c>
      <c r="E22" s="96">
        <f>SUM(B22:D22)</f>
        <v>81700</v>
      </c>
      <c r="F22" s="96">
        <v>0</v>
      </c>
      <c r="G22" s="22" t="s">
        <v>81</v>
      </c>
      <c r="H22"/>
    </row>
    <row r="23" spans="1:8" x14ac:dyDescent="0.3">
      <c r="A23" s="97" t="s">
        <v>72</v>
      </c>
      <c r="B23" s="99">
        <f>$B$22*B9</f>
        <v>11000</v>
      </c>
      <c r="C23" s="100">
        <f>$C$22*C9</f>
        <v>152240</v>
      </c>
      <c r="D23" s="101">
        <f>$D$22*D9</f>
        <v>16500</v>
      </c>
      <c r="E23" s="102">
        <f>SUM(B23:D23)</f>
        <v>179740</v>
      </c>
      <c r="F23" s="102"/>
      <c r="G23" s="22"/>
      <c r="H23"/>
    </row>
    <row r="24" spans="1:8" x14ac:dyDescent="0.3">
      <c r="A24" s="152" t="s">
        <v>60</v>
      </c>
      <c r="B24" s="99">
        <f>$B$22*B10</f>
        <v>9750</v>
      </c>
      <c r="C24" s="100">
        <f>$C$22*C10</f>
        <v>134940</v>
      </c>
      <c r="D24" s="101">
        <f>$D$22*D10</f>
        <v>20925</v>
      </c>
      <c r="E24" s="102">
        <f>SUM(B24:D24)</f>
        <v>165615</v>
      </c>
      <c r="F24" s="102"/>
      <c r="G24" s="22"/>
      <c r="H24"/>
    </row>
    <row r="25" spans="1:8" x14ac:dyDescent="0.3">
      <c r="A25" s="153" t="s">
        <v>94</v>
      </c>
      <c r="B25" s="154">
        <f>$B$22*B11</f>
        <v>6100</v>
      </c>
      <c r="C25" s="155">
        <f>$C$22*C11</f>
        <v>84424</v>
      </c>
      <c r="D25" s="156">
        <f>$D$22*D11</f>
        <v>11925</v>
      </c>
      <c r="E25" s="157">
        <f>SUM(B25:D25)</f>
        <v>102449</v>
      </c>
      <c r="F25" s="102"/>
      <c r="G25" s="158" t="s">
        <v>98</v>
      </c>
      <c r="H25"/>
    </row>
    <row r="26" spans="1:8" x14ac:dyDescent="0.3">
      <c r="A26" s="152" t="s">
        <v>95</v>
      </c>
      <c r="B26" s="99">
        <f>$B$22*B12</f>
        <v>8450</v>
      </c>
      <c r="C26" s="100">
        <f>$C$22*C12</f>
        <v>121100</v>
      </c>
      <c r="D26" s="101">
        <f>$D$22*D12</f>
        <v>16800</v>
      </c>
      <c r="E26" s="102">
        <f>SUM(B26:D26)</f>
        <v>146350</v>
      </c>
      <c r="F26" s="102"/>
      <c r="H26"/>
    </row>
    <row r="27" spans="1:8" x14ac:dyDescent="0.3">
      <c r="A27" s="103" t="s">
        <v>61</v>
      </c>
      <c r="B27" s="105" t="s">
        <v>99</v>
      </c>
      <c r="C27" s="106" t="s">
        <v>99</v>
      </c>
      <c r="D27" s="107" t="s">
        <v>99</v>
      </c>
      <c r="E27" s="102" t="s">
        <v>99</v>
      </c>
      <c r="F27" s="102"/>
      <c r="H27"/>
    </row>
    <row r="28" spans="1:8" x14ac:dyDescent="0.3">
      <c r="A28" s="159" t="s">
        <v>96</v>
      </c>
      <c r="B28" s="160">
        <f>$B$22*B14</f>
        <v>8250</v>
      </c>
      <c r="C28" s="161">
        <f>$C$22*C14</f>
        <v>116948</v>
      </c>
      <c r="D28" s="162">
        <f>$D$22*D14</f>
        <v>17100</v>
      </c>
      <c r="E28" s="163">
        <f>SUM(B28:D28)</f>
        <v>142298</v>
      </c>
      <c r="F28" s="163"/>
      <c r="H28"/>
    </row>
    <row r="29" spans="1:8" x14ac:dyDescent="0.3">
      <c r="F29" s="7"/>
      <c r="G29" s="7"/>
    </row>
    <row r="30" spans="1:8" x14ac:dyDescent="0.3">
      <c r="A30" s="114"/>
      <c r="B30" s="114"/>
      <c r="C30" s="114"/>
      <c r="D30" s="114"/>
      <c r="E30" s="114"/>
      <c r="F30" s="114"/>
      <c r="G30" s="114"/>
      <c r="H30" s="114"/>
    </row>
    <row r="31" spans="1:8" x14ac:dyDescent="0.3">
      <c r="F31" s="7"/>
      <c r="G31" s="7"/>
    </row>
    <row r="32" spans="1:8" x14ac:dyDescent="0.3">
      <c r="A32" s="1" t="s">
        <v>84</v>
      </c>
    </row>
    <row r="33" spans="1:8" ht="30.75" customHeight="1" thickBot="1" x14ac:dyDescent="0.35">
      <c r="A33" s="2" t="s">
        <v>100</v>
      </c>
      <c r="B33" s="229" t="s">
        <v>69</v>
      </c>
      <c r="C33" s="230"/>
      <c r="D33" s="231"/>
      <c r="E33" s="148" t="s">
        <v>68</v>
      </c>
      <c r="G33" s="22"/>
      <c r="H33"/>
    </row>
    <row r="34" spans="1:8" x14ac:dyDescent="0.3">
      <c r="A34" s="1"/>
      <c r="B34" s="132" t="s">
        <v>37</v>
      </c>
      <c r="C34" s="133" t="s">
        <v>4</v>
      </c>
      <c r="D34" s="134" t="s">
        <v>71</v>
      </c>
      <c r="E34" s="164" t="s">
        <v>70</v>
      </c>
      <c r="G34" s="22"/>
      <c r="H34"/>
    </row>
    <row r="35" spans="1:8" x14ac:dyDescent="0.3">
      <c r="A35" s="115" t="s">
        <v>101</v>
      </c>
      <c r="B35" s="117">
        <v>1.387</v>
      </c>
      <c r="C35" s="118">
        <v>1.486</v>
      </c>
      <c r="D35" s="119">
        <v>2.17</v>
      </c>
      <c r="E35" s="116" t="s">
        <v>8</v>
      </c>
      <c r="G35" s="22"/>
      <c r="H35"/>
    </row>
    <row r="36" spans="1:8" x14ac:dyDescent="0.3">
      <c r="A36" s="120" t="s">
        <v>102</v>
      </c>
      <c r="B36" s="122">
        <f>B11-B35</f>
        <v>-0.16700000000000004</v>
      </c>
      <c r="C36" s="123">
        <f>C11-C35</f>
        <v>-0.26600000000000001</v>
      </c>
      <c r="D36" s="124">
        <f>D11-D35</f>
        <v>-0.57999999999999985</v>
      </c>
      <c r="E36" s="121" t="s">
        <v>8</v>
      </c>
      <c r="G36" s="22"/>
      <c r="H36"/>
    </row>
    <row r="37" spans="1:8" x14ac:dyDescent="0.3">
      <c r="A37" s="125" t="s">
        <v>103</v>
      </c>
      <c r="B37" s="165">
        <f t="shared" ref="B37:D37" si="0">B36/B35</f>
        <v>-0.12040374909877435</v>
      </c>
      <c r="C37" s="166">
        <f t="shared" si="0"/>
        <v>-0.17900403768506057</v>
      </c>
      <c r="D37" s="167">
        <f t="shared" si="0"/>
        <v>-0.26728110599078336</v>
      </c>
      <c r="E37" s="168" t="s">
        <v>8</v>
      </c>
      <c r="G37" s="22"/>
      <c r="H37"/>
    </row>
  </sheetData>
  <mergeCells count="4">
    <mergeCell ref="B7:D7"/>
    <mergeCell ref="A18:H18"/>
    <mergeCell ref="B20:D20"/>
    <mergeCell ref="B33:D33"/>
  </mergeCells>
  <pageMargins left="0.7" right="0.7" top="0.75" bottom="0.75" header="0.3" footer="0.3"/>
  <pageSetup scale="74"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DBC-6EAB-4F4F-846C-738FD8EB70F6}">
  <sheetPr>
    <pageSetUpPr fitToPage="1"/>
  </sheetPr>
  <dimension ref="A1:H33"/>
  <sheetViews>
    <sheetView topLeftCell="A17" workbookViewId="0">
      <selection activeCell="C39" sqref="C39"/>
    </sheetView>
  </sheetViews>
  <sheetFormatPr defaultRowHeight="14.4" x14ac:dyDescent="0.3"/>
  <cols>
    <col min="1" max="1" width="33.109375" customWidth="1"/>
    <col min="2" max="2" width="16.5546875" customWidth="1"/>
    <col min="3" max="5" width="15.6640625" customWidth="1"/>
    <col min="6" max="6" width="18.88671875" customWidth="1"/>
    <col min="7" max="7" width="18.33203125" customWidth="1"/>
    <col min="8" max="8" width="26.44140625" style="22" bestFit="1" customWidth="1"/>
  </cols>
  <sheetData>
    <row r="1" spans="1:8" ht="18" x14ac:dyDescent="0.35">
      <c r="A1" s="21" t="s">
        <v>39</v>
      </c>
    </row>
    <row r="2" spans="1:8" ht="15.6" x14ac:dyDescent="0.3">
      <c r="A2" s="54" t="s">
        <v>65</v>
      </c>
    </row>
    <row r="3" spans="1:8" ht="15.6" x14ac:dyDescent="0.3">
      <c r="A3" s="54" t="s">
        <v>66</v>
      </c>
    </row>
    <row r="4" spans="1:8" ht="15.6" x14ac:dyDescent="0.3">
      <c r="A4" s="54" t="s">
        <v>67</v>
      </c>
      <c r="B4" s="54"/>
    </row>
    <row r="5" spans="1:8" ht="15.6" x14ac:dyDescent="0.3">
      <c r="A5" s="54"/>
      <c r="B5" s="54"/>
      <c r="C5" s="23"/>
      <c r="D5" s="55"/>
    </row>
    <row r="6" spans="1:8" ht="29.4" thickBot="1" x14ac:dyDescent="0.35">
      <c r="A6" s="56"/>
      <c r="B6" s="57" t="s">
        <v>68</v>
      </c>
      <c r="C6" s="232" t="s">
        <v>69</v>
      </c>
      <c r="D6" s="233"/>
      <c r="E6" s="234"/>
    </row>
    <row r="7" spans="1:8" ht="29.25" customHeight="1" x14ac:dyDescent="0.3">
      <c r="A7" s="6" t="s">
        <v>55</v>
      </c>
      <c r="B7" s="58" t="s">
        <v>70</v>
      </c>
      <c r="C7" s="59" t="s">
        <v>37</v>
      </c>
      <c r="D7" s="60" t="s">
        <v>4</v>
      </c>
      <c r="E7" s="61" t="s">
        <v>71</v>
      </c>
    </row>
    <row r="8" spans="1:8" ht="29.25" customHeight="1" x14ac:dyDescent="0.3">
      <c r="A8" s="62" t="s">
        <v>61</v>
      </c>
      <c r="B8" s="63" t="s">
        <v>8</v>
      </c>
      <c r="C8" s="64" t="s">
        <v>8</v>
      </c>
      <c r="D8" s="65" t="s">
        <v>8</v>
      </c>
      <c r="E8" s="66" t="s">
        <v>8</v>
      </c>
    </row>
    <row r="9" spans="1:8" ht="30" customHeight="1" x14ac:dyDescent="0.3">
      <c r="A9" s="62" t="s">
        <v>72</v>
      </c>
      <c r="B9" s="67">
        <v>0.46</v>
      </c>
      <c r="C9" s="68">
        <v>2.74</v>
      </c>
      <c r="D9" s="69">
        <v>2.74</v>
      </c>
      <c r="E9" s="70">
        <v>2.74</v>
      </c>
    </row>
    <row r="10" spans="1:8" ht="30" customHeight="1" x14ac:dyDescent="0.3">
      <c r="A10" s="62" t="s">
        <v>60</v>
      </c>
      <c r="B10" s="71">
        <v>0.42399999999999999</v>
      </c>
      <c r="C10" s="72">
        <v>2.02</v>
      </c>
      <c r="D10" s="73">
        <v>2.02</v>
      </c>
      <c r="E10" s="74">
        <v>2.79</v>
      </c>
    </row>
    <row r="11" spans="1:8" ht="30" customHeight="1" x14ac:dyDescent="0.3">
      <c r="A11" s="75" t="s">
        <v>73</v>
      </c>
      <c r="B11" s="76" t="s">
        <v>8</v>
      </c>
      <c r="C11" s="77">
        <v>1.387</v>
      </c>
      <c r="D11" s="78">
        <v>1.486</v>
      </c>
      <c r="E11" s="79">
        <v>2.17</v>
      </c>
      <c r="F11" s="80"/>
    </row>
    <row r="12" spans="1:8" s="7" customFormat="1" ht="21.75" customHeight="1" x14ac:dyDescent="0.3">
      <c r="B12" s="81"/>
      <c r="C12" s="81"/>
      <c r="D12" s="81"/>
      <c r="E12" s="81"/>
      <c r="H12" s="82"/>
    </row>
    <row r="13" spans="1:8" x14ac:dyDescent="0.3">
      <c r="A13" s="83" t="s">
        <v>64</v>
      </c>
    </row>
    <row r="14" spans="1:8" x14ac:dyDescent="0.3">
      <c r="A14" s="84"/>
    </row>
    <row r="15" spans="1:8" x14ac:dyDescent="0.3">
      <c r="A15" s="84" t="s">
        <v>74</v>
      </c>
    </row>
    <row r="18" spans="1:8" ht="29.4" thickBot="1" x14ac:dyDescent="0.35">
      <c r="A18" s="85" t="s">
        <v>40</v>
      </c>
      <c r="B18" s="57" t="s">
        <v>75</v>
      </c>
      <c r="C18" s="232" t="s">
        <v>76</v>
      </c>
      <c r="D18" s="233"/>
      <c r="E18" s="234"/>
      <c r="F18" s="57" t="s">
        <v>77</v>
      </c>
      <c r="G18" s="57" t="s">
        <v>78</v>
      </c>
    </row>
    <row r="19" spans="1:8" x14ac:dyDescent="0.3">
      <c r="A19" s="1" t="s">
        <v>79</v>
      </c>
      <c r="B19" s="86" t="s">
        <v>70</v>
      </c>
      <c r="C19" s="87" t="s">
        <v>37</v>
      </c>
      <c r="D19" s="88" t="s">
        <v>4</v>
      </c>
      <c r="E19" s="89" t="s">
        <v>71</v>
      </c>
      <c r="F19" s="90"/>
      <c r="G19" s="90"/>
    </row>
    <row r="20" spans="1:8" x14ac:dyDescent="0.3">
      <c r="A20" s="91" t="s">
        <v>80</v>
      </c>
      <c r="B20" s="92">
        <v>16000</v>
      </c>
      <c r="C20" s="93">
        <v>10000</v>
      </c>
      <c r="D20" s="94">
        <v>51200</v>
      </c>
      <c r="E20" s="95">
        <v>8000</v>
      </c>
      <c r="F20" s="96">
        <v>16000</v>
      </c>
      <c r="G20" s="96">
        <f>SUM(C20:E20)</f>
        <v>69200</v>
      </c>
      <c r="H20" s="22" t="s">
        <v>81</v>
      </c>
    </row>
    <row r="21" spans="1:8" x14ac:dyDescent="0.3">
      <c r="A21" s="97" t="s">
        <v>72</v>
      </c>
      <c r="B21" s="98">
        <f>B20*B9</f>
        <v>7360</v>
      </c>
      <c r="C21" s="99">
        <f>C20*C9</f>
        <v>27400.000000000004</v>
      </c>
      <c r="D21" s="100">
        <f>D20*D9</f>
        <v>140288</v>
      </c>
      <c r="E21" s="101">
        <f>E20*E9</f>
        <v>21920</v>
      </c>
      <c r="F21" s="102">
        <f>B21/$F$20</f>
        <v>0.46</v>
      </c>
      <c r="G21" s="102">
        <f>SUM(C21:E21)/$G$20</f>
        <v>2.74</v>
      </c>
    </row>
    <row r="22" spans="1:8" x14ac:dyDescent="0.3">
      <c r="A22" s="103" t="s">
        <v>60</v>
      </c>
      <c r="B22" s="104">
        <f>B20*B10</f>
        <v>6784</v>
      </c>
      <c r="C22" s="105">
        <f>C20*C10</f>
        <v>20200</v>
      </c>
      <c r="D22" s="106">
        <f>D20*D10</f>
        <v>103424</v>
      </c>
      <c r="E22" s="107">
        <f>E20*E10</f>
        <v>22320</v>
      </c>
      <c r="F22" s="102">
        <f>B22/$F$20</f>
        <v>0.42399999999999999</v>
      </c>
      <c r="G22" s="102">
        <f>SUM(C22:E22)/$G$20</f>
        <v>2.1090173410404622</v>
      </c>
    </row>
    <row r="23" spans="1:8" x14ac:dyDescent="0.3">
      <c r="A23" s="108" t="s">
        <v>73</v>
      </c>
      <c r="B23" s="109" t="s">
        <v>8</v>
      </c>
      <c r="C23" s="110">
        <f>C20*C11</f>
        <v>13870</v>
      </c>
      <c r="D23" s="111">
        <f>D20*D11</f>
        <v>76083.199999999997</v>
      </c>
      <c r="E23" s="112">
        <f>E20*E11</f>
        <v>17360</v>
      </c>
      <c r="F23" s="113" t="e">
        <f t="shared" ref="F23" si="0">B23/$F$20</f>
        <v>#VALUE!</v>
      </c>
      <c r="G23" s="113">
        <f>SUM(C23:E23)/$G$20</f>
        <v>1.5507687861271675</v>
      </c>
      <c r="H23" s="22" t="s">
        <v>82</v>
      </c>
    </row>
    <row r="24" spans="1:8" x14ac:dyDescent="0.3">
      <c r="F24" s="7"/>
      <c r="G24" s="7"/>
    </row>
    <row r="25" spans="1:8" ht="66.75" customHeight="1" x14ac:dyDescent="0.3">
      <c r="A25" s="220" t="s">
        <v>83</v>
      </c>
      <c r="B25" s="220"/>
      <c r="C25" s="220"/>
      <c r="D25" s="220"/>
      <c r="E25" s="220"/>
      <c r="F25" s="220"/>
      <c r="G25" s="220"/>
      <c r="H25" s="220"/>
    </row>
    <row r="26" spans="1:8" x14ac:dyDescent="0.3">
      <c r="A26" s="114"/>
      <c r="B26" s="114"/>
      <c r="C26" s="114"/>
      <c r="D26" s="114"/>
      <c r="E26" s="114"/>
      <c r="F26" s="114"/>
      <c r="G26" s="114"/>
      <c r="H26" s="114"/>
    </row>
    <row r="27" spans="1:8" x14ac:dyDescent="0.3">
      <c r="F27" s="7"/>
      <c r="G27" s="7"/>
    </row>
    <row r="28" spans="1:8" x14ac:dyDescent="0.3">
      <c r="A28" s="1" t="s">
        <v>84</v>
      </c>
    </row>
    <row r="29" spans="1:8" ht="30.75" customHeight="1" thickBot="1" x14ac:dyDescent="0.35">
      <c r="A29" s="2" t="s">
        <v>85</v>
      </c>
      <c r="B29" s="57" t="s">
        <v>68</v>
      </c>
      <c r="C29" s="232" t="s">
        <v>69</v>
      </c>
      <c r="D29" s="233"/>
      <c r="E29" s="234"/>
    </row>
    <row r="30" spans="1:8" x14ac:dyDescent="0.3">
      <c r="A30" s="1"/>
      <c r="B30" s="58" t="s">
        <v>70</v>
      </c>
      <c r="C30" s="59" t="s">
        <v>37</v>
      </c>
      <c r="D30" s="60" t="s">
        <v>4</v>
      </c>
      <c r="E30" s="61" t="s">
        <v>71</v>
      </c>
    </row>
    <row r="31" spans="1:8" x14ac:dyDescent="0.3">
      <c r="A31" s="115" t="s">
        <v>86</v>
      </c>
      <c r="B31" s="116">
        <v>0.45</v>
      </c>
      <c r="C31" s="117">
        <v>1.4279999999999999</v>
      </c>
      <c r="D31" s="118">
        <v>1.53</v>
      </c>
      <c r="E31" s="119">
        <v>2.04</v>
      </c>
    </row>
    <row r="32" spans="1:8" x14ac:dyDescent="0.3">
      <c r="A32" s="120" t="s">
        <v>87</v>
      </c>
      <c r="B32" s="121" t="s">
        <v>8</v>
      </c>
      <c r="C32" s="122">
        <f t="shared" ref="C32:E32" si="1">C11-C31</f>
        <v>-4.0999999999999925E-2</v>
      </c>
      <c r="D32" s="123">
        <f t="shared" si="1"/>
        <v>-4.4000000000000039E-2</v>
      </c>
      <c r="E32" s="124">
        <f t="shared" si="1"/>
        <v>0.12999999999999989</v>
      </c>
      <c r="F32" t="s">
        <v>88</v>
      </c>
    </row>
    <row r="33" spans="1:5" x14ac:dyDescent="0.3">
      <c r="A33" s="125" t="s">
        <v>89</v>
      </c>
      <c r="B33" s="126" t="s">
        <v>8</v>
      </c>
      <c r="C33" s="127">
        <f t="shared" ref="C33:E33" si="2">C32/C31</f>
        <v>-2.8711484593837485E-2</v>
      </c>
      <c r="D33" s="128">
        <f t="shared" si="2"/>
        <v>-2.8758169934640549E-2</v>
      </c>
      <c r="E33" s="129">
        <f t="shared" si="2"/>
        <v>6.3725490196078372E-2</v>
      </c>
    </row>
  </sheetData>
  <mergeCells count="4">
    <mergeCell ref="C6:E6"/>
    <mergeCell ref="C18:E18"/>
    <mergeCell ref="A25:H25"/>
    <mergeCell ref="C29:E29"/>
  </mergeCells>
  <conditionalFormatting sqref="B9:B11">
    <cfRule type="cellIs" dxfId="8" priority="11" operator="equal">
      <formula>$B$12</formula>
    </cfRule>
  </conditionalFormatting>
  <conditionalFormatting sqref="B21:E23">
    <cfRule type="cellIs" dxfId="7" priority="7" operator="equal">
      <formula>$B$12</formula>
    </cfRule>
  </conditionalFormatting>
  <conditionalFormatting sqref="C9:C10">
    <cfRule type="cellIs" dxfId="6" priority="12" operator="equal">
      <formula>$C$12</formula>
    </cfRule>
  </conditionalFormatting>
  <conditionalFormatting sqref="C32:C33">
    <cfRule type="cellIs" dxfId="5" priority="1" operator="equal">
      <formula>$C$12</formula>
    </cfRule>
  </conditionalFormatting>
  <conditionalFormatting sqref="D9:D10">
    <cfRule type="cellIs" dxfId="4" priority="13" operator="equal">
      <formula>$D$12</formula>
    </cfRule>
  </conditionalFormatting>
  <conditionalFormatting sqref="D32:D33">
    <cfRule type="cellIs" dxfId="3" priority="2" operator="equal">
      <formula>$D$12</formula>
    </cfRule>
  </conditionalFormatting>
  <conditionalFormatting sqref="E9:E10">
    <cfRule type="cellIs" dxfId="2" priority="14" operator="equal">
      <formula>$E$12</formula>
    </cfRule>
  </conditionalFormatting>
  <conditionalFormatting sqref="E32:E33">
    <cfRule type="cellIs" dxfId="1" priority="3" operator="equal">
      <formula>$E$12</formula>
    </cfRule>
  </conditionalFormatting>
  <pageMargins left="0.7" right="0.7" top="0.75" bottom="0.75" header="0.3" footer="0.3"/>
  <pageSetup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38E-A5A4-42F1-9E7A-1AF42EDF125C}">
  <sheetPr>
    <pageSetUpPr fitToPage="1"/>
  </sheetPr>
  <dimension ref="A3:E14"/>
  <sheetViews>
    <sheetView workbookViewId="0">
      <selection activeCell="B22" sqref="B22"/>
    </sheetView>
  </sheetViews>
  <sheetFormatPr defaultRowHeight="14.4" x14ac:dyDescent="0.3"/>
  <cols>
    <col min="1" max="1" width="33.109375" customWidth="1"/>
    <col min="2" max="2" width="16.5546875" customWidth="1"/>
    <col min="3" max="5" width="15.6640625" customWidth="1"/>
  </cols>
  <sheetData>
    <row r="3" spans="1:5" s="43" customFormat="1" ht="13.8" x14ac:dyDescent="0.3">
      <c r="A3" s="42" t="s">
        <v>39</v>
      </c>
      <c r="B3" s="42"/>
    </row>
    <row r="4" spans="1:5" s="43" customFormat="1" ht="13.8" x14ac:dyDescent="0.3">
      <c r="A4" s="43" t="s">
        <v>52</v>
      </c>
    </row>
    <row r="5" spans="1:5" s="43" customFormat="1" ht="13.8" x14ac:dyDescent="0.3">
      <c r="A5" s="43" t="s">
        <v>53</v>
      </c>
    </row>
    <row r="6" spans="1:5" s="43" customFormat="1" thickBot="1" x14ac:dyDescent="0.35">
      <c r="A6" s="43" t="s">
        <v>54</v>
      </c>
    </row>
    <row r="7" spans="1:5" s="43" customFormat="1" ht="74.400000000000006" customHeight="1" thickBot="1" x14ac:dyDescent="0.35">
      <c r="A7" s="44" t="s">
        <v>55</v>
      </c>
      <c r="B7" s="45" t="s">
        <v>56</v>
      </c>
      <c r="C7" s="45" t="s">
        <v>57</v>
      </c>
      <c r="D7" s="45" t="s">
        <v>58</v>
      </c>
      <c r="E7" s="46" t="s">
        <v>59</v>
      </c>
    </row>
    <row r="8" spans="1:5" s="43" customFormat="1" ht="30" customHeight="1" x14ac:dyDescent="0.3">
      <c r="A8" s="47" t="s">
        <v>60</v>
      </c>
      <c r="B8" s="48">
        <v>2.94</v>
      </c>
      <c r="C8" s="48">
        <v>2.94</v>
      </c>
      <c r="D8" s="48">
        <v>2.94</v>
      </c>
      <c r="E8" s="48">
        <v>0.49</v>
      </c>
    </row>
    <row r="9" spans="1:5" s="43" customFormat="1" ht="30" customHeight="1" x14ac:dyDescent="0.3">
      <c r="A9" s="49" t="s">
        <v>45</v>
      </c>
      <c r="B9" s="50">
        <v>1.53</v>
      </c>
      <c r="C9" s="51">
        <v>1.4279999999999999</v>
      </c>
      <c r="D9" s="50">
        <v>2.04</v>
      </c>
      <c r="E9" s="50">
        <v>0.45</v>
      </c>
    </row>
    <row r="10" spans="1:5" s="43" customFormat="1" ht="30" customHeight="1" x14ac:dyDescent="0.3">
      <c r="A10" s="47" t="s">
        <v>61</v>
      </c>
      <c r="B10" s="52" t="s">
        <v>62</v>
      </c>
      <c r="C10" s="52" t="s">
        <v>62</v>
      </c>
      <c r="D10" s="52" t="s">
        <v>62</v>
      </c>
      <c r="E10" s="52" t="s">
        <v>62</v>
      </c>
    </row>
    <row r="11" spans="1:5" s="43" customFormat="1" ht="30" customHeight="1" x14ac:dyDescent="0.3">
      <c r="A11" s="47" t="s">
        <v>63</v>
      </c>
      <c r="B11" s="52" t="s">
        <v>62</v>
      </c>
      <c r="C11" s="52" t="s">
        <v>62</v>
      </c>
      <c r="D11" s="52" t="s">
        <v>62</v>
      </c>
      <c r="E11" s="52" t="s">
        <v>62</v>
      </c>
    </row>
    <row r="12" spans="1:5" s="43" customFormat="1" ht="13.8" x14ac:dyDescent="0.3"/>
    <row r="13" spans="1:5" s="43" customFormat="1" ht="13.8" x14ac:dyDescent="0.3">
      <c r="A13" s="53" t="s">
        <v>64</v>
      </c>
    </row>
    <row r="14" spans="1:5" s="43" customFormat="1" ht="13.8" x14ac:dyDescent="0.3"/>
  </sheetData>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vt:lpstr>
      <vt:lpstr>Bid Review</vt:lpstr>
      <vt:lpstr>2024</vt:lpstr>
      <vt:lpstr>2023 </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2025-02-25T19:09:33Z</dcterms:modified>
</cp:coreProperties>
</file>