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Cloud\Box\BACWA FY2017-present\COLLABORATIVES\BACC\BACC FY 2023-2024\Bid Submittal\07-2023 FERROUS CHLORIDE\"/>
    </mc:Choice>
  </mc:AlternateContent>
  <xr:revisionPtr revIDLastSave="0" documentId="13_ncr:1_{AE9A5D3C-A4C9-4918-9AE7-0D9E73CA176E}" xr6:coauthVersionLast="47" xr6:coauthVersionMax="47" xr10:uidLastSave="{00000000-0000-0000-0000-000000000000}"/>
  <bookViews>
    <workbookView xWindow="-108" yWindow="-108" windowWidth="23256" windowHeight="12576" activeTab="1" xr2:uid="{00000000-000D-0000-FFFF-FFFF00000000}"/>
  </bookViews>
  <sheets>
    <sheet name="2023" sheetId="14" r:id="rId1"/>
    <sheet name="Bid Review" sheetId="8" r:id="rId2"/>
    <sheet name="2022" sheetId="13" r:id="rId3"/>
    <sheet name="2019" sheetId="12" r:id="rId4"/>
    <sheet name="2018" sheetId="10" r:id="rId5"/>
    <sheet name="2017" sheetId="7" r:id="rId6"/>
    <sheet name="Historical" sheetId="11" r:id="rId7"/>
  </sheets>
  <definedNames>
    <definedName name="_xlnm.Print_Area" localSheetId="5">'2017'!#REF!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2" i="14" l="1"/>
  <c r="G22" i="14"/>
  <c r="E22" i="14"/>
  <c r="D22" i="14"/>
  <c r="C22" i="14"/>
  <c r="G24" i="13"/>
  <c r="F24" i="13"/>
  <c r="E24" i="13"/>
  <c r="D24" i="13"/>
  <c r="C24" i="13"/>
  <c r="F12" i="12"/>
  <c r="E12" i="12"/>
  <c r="D12" i="12"/>
  <c r="C12" i="12"/>
  <c r="B12" i="12"/>
  <c r="A10" i="8" l="1"/>
  <c r="A11" i="8" s="1"/>
  <c r="A12" i="8" s="1"/>
  <c r="A13" i="8" s="1"/>
  <c r="A14" i="8" s="1"/>
  <c r="A15" i="8" s="1"/>
  <c r="A16" i="8" s="1"/>
  <c r="A17" i="8" s="1"/>
  <c r="A18" i="8" s="1"/>
  <c r="A19" i="8" s="1"/>
  <c r="A20" i="8" s="1"/>
  <c r="A21" i="8" s="1"/>
  <c r="A22" i="8" s="1"/>
  <c r="A23" i="8" s="1"/>
  <c r="A24" i="8" s="1"/>
  <c r="F29" i="10" l="1"/>
  <c r="F30" i="10" s="1"/>
  <c r="E29" i="10"/>
  <c r="E30" i="10" s="1"/>
  <c r="D29" i="10"/>
  <c r="D30" i="10" s="1"/>
  <c r="C29" i="10"/>
  <c r="C30" i="10" s="1"/>
  <c r="B29" i="10"/>
  <c r="B30" i="10" s="1"/>
  <c r="F20" i="10"/>
  <c r="E20" i="10"/>
  <c r="D20" i="10"/>
  <c r="C20" i="10"/>
  <c r="B20" i="10"/>
  <c r="G17" i="10"/>
  <c r="G20" i="10" l="1"/>
</calcChain>
</file>

<file path=xl/sharedStrings.xml><?xml version="1.0" encoding="utf-8"?>
<sst xmlns="http://schemas.openxmlformats.org/spreadsheetml/2006/main" count="269" uniqueCount="106">
  <si>
    <t>BAY AREA CHEMICAL CONSORTIUM</t>
  </si>
  <si>
    <t>Name of Bidder</t>
  </si>
  <si>
    <t>All bids submitted are reflected on this bid sheet.</t>
  </si>
  <si>
    <t>Apparent Low Bid</t>
  </si>
  <si>
    <t>Univar USA Inc.</t>
  </si>
  <si>
    <t>Open Date: Tuesday, April 10, 2018 at 9:00 a.m. PDT</t>
  </si>
  <si>
    <t>Marin Sonoma Napa</t>
  </si>
  <si>
    <t>North Bay</t>
  </si>
  <si>
    <t>Tri Valley</t>
  </si>
  <si>
    <t>Unit price per dry ton</t>
  </si>
  <si>
    <t>East Bay</t>
  </si>
  <si>
    <t>Peninsula</t>
  </si>
  <si>
    <t>California Water Technologies, LLC</t>
  </si>
  <si>
    <t>Kemira Water Solutions, Inc.</t>
  </si>
  <si>
    <t>Pencco, Inc.</t>
  </si>
  <si>
    <t>The listing of a bid should not be construed as any  indication that BACC accepts such bid as responsive.</t>
  </si>
  <si>
    <r>
      <t xml:space="preserve">Supply and Delivery of </t>
    </r>
    <r>
      <rPr>
        <b/>
        <sz val="12"/>
        <color theme="1"/>
        <rFont val="Calibri"/>
        <family val="2"/>
        <scheme val="minor"/>
      </rPr>
      <t>Ferrous Chloride</t>
    </r>
    <r>
      <rPr>
        <sz val="12"/>
        <color theme="1"/>
        <rFont val="Calibri"/>
        <family val="2"/>
        <scheme val="minor"/>
      </rPr>
      <t xml:space="preserve"> for Fiscal Year 2018/2019</t>
    </r>
  </si>
  <si>
    <t>APPARENT LOW BID</t>
  </si>
  <si>
    <t>no bid</t>
  </si>
  <si>
    <t>Final Bid Tabulation for Bid No. 07-2017</t>
  </si>
  <si>
    <t>Supply and Delivery of Ferrous Chloride</t>
  </si>
  <si>
    <t>Open Date: Tuesday, April 4, 2017 at 9:00 a.m. PDT</t>
  </si>
  <si>
    <t>North Bay
Unit Price
Per Dry Ton</t>
  </si>
  <si>
    <t>East Bay
Unit Price
Per Dry Ton</t>
  </si>
  <si>
    <t>Tri-Valley
Unit Price
Per Dry Ton</t>
  </si>
  <si>
    <t>Peninsula
Unit Price
Per Dry Ton</t>
  </si>
  <si>
    <t>Marin-Sonoma-Napa
Unit Price
Per Dry Ton</t>
  </si>
  <si>
    <t>Kemira Water Solutions</t>
  </si>
  <si>
    <t>No Bid</t>
  </si>
  <si>
    <t>Lowest Responsive Bid</t>
  </si>
  <si>
    <t>BACC RECOMMENDATION</t>
  </si>
  <si>
    <t>Bids submitted on forms provided</t>
  </si>
  <si>
    <t>Must include a base unit price for each geographic area</t>
  </si>
  <si>
    <t>Additional charges for "short load" deliveries  shown as a standard deviation on bid form</t>
  </si>
  <si>
    <t>References: minimum of 3</t>
  </si>
  <si>
    <t>Product Specification Deviations - if any, proposed specification must be attached</t>
  </si>
  <si>
    <t>Fully Executed Standard Agreement</t>
  </si>
  <si>
    <t xml:space="preserve">Fully Executed Non-Collusion Affidavit </t>
  </si>
  <si>
    <t>Name /Address of chemical manufacturer</t>
  </si>
  <si>
    <t>Product Bulletin and Typical Properties</t>
  </si>
  <si>
    <t>Safety Data Sheet (SDS)</t>
  </si>
  <si>
    <t>Addendum/Addenda Acknowledgement</t>
  </si>
  <si>
    <t>Third Party Hauler? If applicable, name, address, Affidavit signed by Bidder</t>
  </si>
  <si>
    <t>Specific Deviations Noted</t>
  </si>
  <si>
    <t>For potable application only: Affidavit of Compliance to AWWA and/or NSF standard or Statement by chemical manufacturer, signed on letterhead attesting to the affidavit's validity or current printout from NSF.org</t>
  </si>
  <si>
    <t>Representative lab analysis of the chemical prepared by reputable outside laboratory or ISO Certified</t>
  </si>
  <si>
    <t>Lowest responsive bid</t>
  </si>
  <si>
    <t>Aggregate Cost Calculation:</t>
  </si>
  <si>
    <t>Estimated annual quantity</t>
  </si>
  <si>
    <t>in dry tons</t>
  </si>
  <si>
    <t>aggregate cost/dry ton</t>
  </si>
  <si>
    <t>total qty</t>
  </si>
  <si>
    <t>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single bid that results in the lowest overall cost to the participating agencies as a group will be determined by BACC to be the low bid, assuming the bid is determined by BACC to be complete and in compliance with the bid requirements.</t>
  </si>
  <si>
    <t>Comparison of LOWEST OVERALL RESPONSIVE BID to Previous Year's Awarded Bid</t>
  </si>
  <si>
    <t>Single Bid Award</t>
  </si>
  <si>
    <r>
      <rPr>
        <b/>
        <sz val="12"/>
        <color theme="1"/>
        <rFont val="Calibri"/>
        <family val="2"/>
        <scheme val="minor"/>
      </rPr>
      <t xml:space="preserve">Final </t>
    </r>
    <r>
      <rPr>
        <sz val="12"/>
        <color theme="1"/>
        <rFont val="Calibri"/>
        <family val="2"/>
        <scheme val="minor"/>
      </rPr>
      <t>Bid Tabulation for</t>
    </r>
    <r>
      <rPr>
        <b/>
        <sz val="12"/>
        <color theme="1"/>
        <rFont val="Calibri"/>
        <family val="2"/>
        <scheme val="minor"/>
      </rPr>
      <t xml:space="preserve"> Bid No. 07-2018</t>
    </r>
  </si>
  <si>
    <t xml:space="preserve">Preliminary Bid Tabulation for </t>
  </si>
  <si>
    <r>
      <t xml:space="preserve">Supply and Delivery of </t>
    </r>
    <r>
      <rPr>
        <b/>
        <sz val="12"/>
        <color theme="1"/>
        <rFont val="Calibri"/>
        <family val="2"/>
        <scheme val="minor"/>
      </rPr>
      <t/>
    </r>
  </si>
  <si>
    <t>for the period</t>
  </si>
  <si>
    <t>FYE 2019/2020</t>
  </si>
  <si>
    <t>Bid Open Date</t>
  </si>
  <si>
    <t>Tuesday, April 2, 2019 at 9:00 PDT</t>
  </si>
  <si>
    <t>Bid No. 07-2019</t>
  </si>
  <si>
    <t>Ferrous Chloride</t>
  </si>
  <si>
    <t>2018 Awarded Unit Price</t>
  </si>
  <si>
    <t>$ Increase/Decrease in 2019</t>
  </si>
  <si>
    <t xml:space="preserve"> % Increase/Decrease in 2019</t>
  </si>
  <si>
    <t>2018 Bid Awarded to: California Water Technologies, LLC</t>
  </si>
  <si>
    <t>Bidder</t>
  </si>
  <si>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i/>
        <u/>
        <sz val="10"/>
        <color theme="1"/>
        <rFont val="Calibri"/>
        <family val="2"/>
        <scheme val="minor"/>
      </rPr>
      <t>single bid</t>
    </r>
    <r>
      <rPr>
        <i/>
        <sz val="10"/>
        <color theme="1"/>
        <rFont val="Calibri"/>
        <family val="2"/>
        <scheme val="minor"/>
      </rPr>
      <t xml:space="preserve"> that results in the lowest overall cost to the participating agencies as a group will be determined by BACC to be the low bid, assuming the bid is determined by BACC to be complete and in compliance with the bid requirements.</t>
    </r>
  </si>
  <si>
    <t>Received in sealed envelope by bid deadline above</t>
  </si>
  <si>
    <t>Item #</t>
  </si>
  <si>
    <t>Central Valley</t>
  </si>
  <si>
    <t>Univar USA</t>
  </si>
  <si>
    <t>NO BID</t>
  </si>
  <si>
    <t>email from California Water Tech/PVS of their decision to stand firm on their deviation language</t>
  </si>
  <si>
    <t>per dry ton</t>
  </si>
  <si>
    <t>Kemira</t>
  </si>
  <si>
    <t>California Water Tech</t>
  </si>
  <si>
    <t>Bay Area Clean Water Agencies</t>
  </si>
  <si>
    <t>Issued on 01/27/2022</t>
  </si>
  <si>
    <t>Bid Due on February 24, 2022  4:00 PM (PDT)</t>
  </si>
  <si>
    <t>Exported on 02/24/2022</t>
  </si>
  <si>
    <t>Bid Results for Project 07-2022 FERROUS CHLORIDE</t>
  </si>
  <si>
    <t>FERROUS CHLORIDE</t>
  </si>
  <si>
    <t>Section</t>
  </si>
  <si>
    <t>Description</t>
  </si>
  <si>
    <t>Unit of Measure</t>
  </si>
  <si>
    <t>Univar Solutions USA Inc.</t>
  </si>
  <si>
    <r>
      <t xml:space="preserve">*Highligted bid prices are only to show the </t>
    </r>
    <r>
      <rPr>
        <i/>
        <u/>
        <sz val="10"/>
        <color theme="1"/>
        <rFont val="Calibri"/>
        <family val="2"/>
        <scheme val="minor"/>
      </rPr>
      <t>apparent</t>
    </r>
    <r>
      <rPr>
        <i/>
        <sz val="10"/>
        <color theme="1"/>
        <rFont val="Calibri"/>
        <family val="2"/>
        <scheme val="minor"/>
      </rPr>
      <t xml:space="preserve"> low bid and should not be construed as any indication that BACC has accepted such bid as responsive; see bid review for award recommendation.</t>
    </r>
  </si>
  <si>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b/>
        <i/>
        <u/>
        <sz val="10"/>
        <color theme="1"/>
        <rFont val="Calibri"/>
        <family val="2"/>
        <scheme val="minor"/>
      </rPr>
      <t>single bid</t>
    </r>
    <r>
      <rPr>
        <b/>
        <i/>
        <sz val="10"/>
        <color theme="1"/>
        <rFont val="Calibri"/>
        <family val="2"/>
        <scheme val="minor"/>
      </rPr>
      <t xml:space="preserve"> </t>
    </r>
    <r>
      <rPr>
        <i/>
        <sz val="10"/>
        <color theme="1"/>
        <rFont val="Calibri"/>
        <family val="2"/>
        <scheme val="minor"/>
      </rPr>
      <t>that results in the lowest overall cost to the participating agencies as a group will be determined by BACC to be the low bid, assuming the bid is determined by BACC to be complete and in compliance with the bid requirements. BACC has the right to delete terms or options from the bid contract documents and reserves the right to reject any and all bids and to waive irregularities of said bids.</t>
    </r>
  </si>
  <si>
    <t>dry ton</t>
  </si>
  <si>
    <t>SINGLE BID AWARD</t>
  </si>
  <si>
    <t>FERROUS CHLORIDE dry ton</t>
  </si>
  <si>
    <t>South Bay</t>
  </si>
  <si>
    <t>Pencco, Inc</t>
  </si>
  <si>
    <t>Kemira Water Solutions, Inc</t>
  </si>
  <si>
    <t>SOLE BIDDER</t>
  </si>
  <si>
    <t>Bid Results for Project 07-2023 FERROUS CHLORIDE</t>
  </si>
  <si>
    <t>Bid Due on February 23, 2023  4:00 PM (PDT)</t>
  </si>
  <si>
    <t>y</t>
  </si>
  <si>
    <t>n</t>
  </si>
  <si>
    <t>Chemical Transfer</t>
  </si>
  <si>
    <t>Addedum Issued: one</t>
  </si>
  <si>
    <t>Bid Results for 07-2023 FERROUS CHLORIDE</t>
  </si>
  <si>
    <t>Bid Due on February 23, 2023 4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</si>
</sst>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00"/>
    <numFmt numFmtId="165" formatCode="&quot;$&quot;#,##0.000"/>
    <numFmt numFmtId="166" formatCode="&quot;$&quot;#,##0.00"/>
    <numFmt numFmtId="167" formatCode="0.0000"/>
    <numFmt numFmtId="168" formatCode="\$#,##0.00"/>
  </numFmts>
  <fonts count="21"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u/>
      <sz val="12"/>
      <color theme="1"/>
      <name val="Calibri"/>
      <family val="2"/>
      <scheme val="minor"/>
    </font>
    <font>
      <i/>
      <sz val="10"/>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i/>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sz val="9"/>
      <color theme="1"/>
      <name val="Calibri"/>
      <family val="2"/>
      <scheme val="minor"/>
    </font>
    <font>
      <b/>
      <u/>
      <sz val="11"/>
      <color theme="1"/>
      <name val="Calibri"/>
      <family val="2"/>
      <scheme val="minor"/>
    </font>
    <font>
      <i/>
      <u/>
      <sz val="10"/>
      <color theme="1"/>
      <name val="Calibri"/>
      <family val="2"/>
      <scheme val="minor"/>
    </font>
    <font>
      <b/>
      <i/>
      <u/>
      <sz val="10"/>
      <color theme="1"/>
      <name val="Calibri"/>
      <family val="2"/>
      <scheme val="minor"/>
    </font>
    <font>
      <b/>
      <i/>
      <sz val="10"/>
      <color theme="1"/>
      <name val="Calibri"/>
      <family val="2"/>
      <scheme val="minor"/>
    </font>
    <font>
      <b/>
      <sz val="9"/>
      <name val="Calibri"/>
      <family val="2"/>
      <scheme val="minor"/>
    </font>
    <font>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55">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indexed="64"/>
      </left>
      <right/>
      <top style="thin">
        <color indexed="64"/>
      </top>
      <bottom style="medium">
        <color theme="2" tint="-0.249977111117893"/>
      </bottom>
      <diagonal/>
    </border>
    <border>
      <left/>
      <right/>
      <top style="thin">
        <color indexed="64"/>
      </top>
      <bottom style="medium">
        <color theme="2" tint="-0.249977111117893"/>
      </bottom>
      <diagonal/>
    </border>
    <border>
      <left/>
      <right style="thin">
        <color indexed="64"/>
      </right>
      <top style="thin">
        <color indexed="64"/>
      </top>
      <bottom style="medium">
        <color theme="2"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theme="2" tint="-0.249977111117893"/>
      </right>
      <top style="medium">
        <color theme="2" tint="-0.249977111117893"/>
      </top>
      <bottom style="thin">
        <color indexed="64"/>
      </bottom>
      <diagonal/>
    </border>
    <border>
      <left style="thin">
        <color theme="2" tint="-0.249977111117893"/>
      </left>
      <right style="thin">
        <color theme="2" tint="-0.249977111117893"/>
      </right>
      <top style="medium">
        <color theme="2" tint="-0.249977111117893"/>
      </top>
      <bottom style="thin">
        <color indexed="64"/>
      </bottom>
      <diagonal/>
    </border>
    <border>
      <left style="thin">
        <color theme="2" tint="-0.249977111117893"/>
      </left>
      <right style="thin">
        <color indexed="64"/>
      </right>
      <top style="medium">
        <color theme="2" tint="-0.249977111117893"/>
      </top>
      <bottom style="thin">
        <color indexed="64"/>
      </bottom>
      <diagonal/>
    </border>
    <border>
      <left style="thin">
        <color indexed="64"/>
      </left>
      <right style="thin">
        <color indexed="64"/>
      </right>
      <top/>
      <bottom style="thin">
        <color theme="2" tint="-0.249977111117893"/>
      </bottom>
      <diagonal/>
    </border>
    <border>
      <left style="thin">
        <color indexed="64"/>
      </left>
      <right style="thin">
        <color theme="2" tint="-0.249977111117893"/>
      </right>
      <top style="thin">
        <color theme="2" tint="-0.249977111117893"/>
      </top>
      <bottom style="thin">
        <color theme="2" tint="-0.249977111117893"/>
      </bottom>
      <diagonal/>
    </border>
    <border>
      <left style="thin">
        <color theme="2" tint="-0.249977111117893"/>
      </left>
      <right style="thin">
        <color indexed="64"/>
      </right>
      <top style="thin">
        <color theme="2" tint="-0.249977111117893"/>
      </top>
      <bottom style="thin">
        <color theme="2" tint="-0.249977111117893"/>
      </bottom>
      <diagonal/>
    </border>
    <border>
      <left style="thin">
        <color indexed="64"/>
      </left>
      <right style="thin">
        <color indexed="64"/>
      </right>
      <top style="thin">
        <color theme="2" tint="-0.249977111117893"/>
      </top>
      <bottom style="thin">
        <color indexed="64"/>
      </bottom>
      <diagonal/>
    </border>
    <border>
      <left style="thin">
        <color indexed="64"/>
      </left>
      <right style="thin">
        <color theme="2" tint="-0.249977111117893"/>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style="thin">
        <color indexed="64"/>
      </right>
      <top style="thin">
        <color theme="2" tint="-0.249977111117893"/>
      </top>
      <bottom style="thin">
        <color indexed="64"/>
      </bottom>
      <diagonal/>
    </border>
    <border>
      <left style="medium">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style="thin">
        <color theme="2" tint="-0.249977111117893"/>
      </right>
      <top/>
      <bottom style="thin">
        <color theme="2" tint="-0.249977111117893"/>
      </bottom>
      <diagonal/>
    </border>
    <border>
      <left/>
      <right style="thin">
        <color theme="2" tint="-0.249977111117893"/>
      </right>
      <top/>
      <bottom style="thin">
        <color theme="2" tint="-0.249977111117893"/>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thin">
        <color indexed="64"/>
      </left>
      <right style="thin">
        <color theme="2" tint="-0.249977111117893"/>
      </right>
      <top style="thin">
        <color indexed="64"/>
      </top>
      <bottom style="thin">
        <color indexed="64"/>
      </bottom>
      <diagonal/>
    </border>
    <border>
      <left style="thin">
        <color theme="2" tint="-0.249977111117893"/>
      </left>
      <right style="thin">
        <color indexed="64"/>
      </right>
      <top style="thin">
        <color indexed="64"/>
      </top>
      <bottom style="thin">
        <color indexed="64"/>
      </bottom>
      <diagonal/>
    </border>
    <border>
      <left style="thin">
        <color theme="2" tint="-0.249977111117893"/>
      </left>
      <right style="thin">
        <color theme="2" tint="-0.249977111117893"/>
      </right>
      <top style="thin">
        <color indexed="64"/>
      </top>
      <bottom style="thin">
        <color theme="0" tint="-0.24994659260841701"/>
      </bottom>
      <diagonal/>
    </border>
    <border>
      <left style="thin">
        <color theme="2" tint="-0.249977111117893"/>
      </left>
      <right style="thin">
        <color theme="2" tint="-0.249977111117893"/>
      </right>
      <top style="thin">
        <color theme="0" tint="-0.24994659260841701"/>
      </top>
      <bottom style="thin">
        <color theme="0" tint="-0.24994659260841701"/>
      </bottom>
      <diagonal/>
    </border>
    <border>
      <left style="thin">
        <color theme="2" tint="-0.249977111117893"/>
      </left>
      <right style="thin">
        <color theme="2" tint="-0.249977111117893"/>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theme="2" tint="-0.249977111117893"/>
      </right>
      <top style="thin">
        <color indexed="64"/>
      </top>
      <bottom style="thin">
        <color theme="0" tint="-0.24994659260841701"/>
      </bottom>
      <diagonal/>
    </border>
    <border>
      <left style="thin">
        <color indexed="64"/>
      </left>
      <right style="thin">
        <color theme="2" tint="-0.249977111117893"/>
      </right>
      <top style="thin">
        <color theme="0" tint="-0.24994659260841701"/>
      </top>
      <bottom style="thin">
        <color theme="0" tint="-0.24994659260841701"/>
      </bottom>
      <diagonal/>
    </border>
    <border>
      <left style="thin">
        <color indexed="64"/>
      </left>
      <right style="thin">
        <color theme="2" tint="-0.249977111117893"/>
      </right>
      <top style="thin">
        <color theme="0" tint="-0.24994659260841701"/>
      </top>
      <bottom style="thin">
        <color indexed="64"/>
      </bottom>
      <diagonal/>
    </border>
    <border>
      <left style="thin">
        <color indexed="64"/>
      </left>
      <right style="thin">
        <color theme="0" tint="-0.499984740745262"/>
      </right>
      <top style="thin">
        <color theme="2" tint="-0.249977111117893"/>
      </top>
      <bottom style="thin">
        <color indexed="64"/>
      </bottom>
      <diagonal/>
    </border>
    <border>
      <left style="thin">
        <color theme="0" tint="-0.499984740745262"/>
      </left>
      <right style="thin">
        <color theme="0" tint="-0.499984740745262"/>
      </right>
      <top style="thin">
        <color theme="2" tint="-0.249977111117893"/>
      </top>
      <bottom style="thin">
        <color indexed="64"/>
      </bottom>
      <diagonal/>
    </border>
    <border>
      <left style="thin">
        <color theme="0" tint="-0.499984740745262"/>
      </left>
      <right style="thin">
        <color auto="1"/>
      </right>
      <top style="thin">
        <color theme="2" tint="-0.249977111117893"/>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2" tint="-0.249977111117893"/>
      </left>
      <right style="thin">
        <color theme="2" tint="-0.249977111117893"/>
      </right>
      <top/>
      <bottom style="thin">
        <color indexed="64"/>
      </bottom>
      <diagonal/>
    </border>
    <border>
      <left style="thin">
        <color indexed="64"/>
      </left>
      <right style="thin">
        <color theme="2" tint="-0.249977111117893"/>
      </right>
      <top/>
      <bottom style="thin">
        <color indexed="64"/>
      </bottom>
      <diagonal/>
    </border>
    <border>
      <left style="thin">
        <color theme="2" tint="-0.249977111117893"/>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2" tint="-0.249977111117893"/>
      </left>
      <right/>
      <top/>
      <bottom style="thin">
        <color indexed="64"/>
      </bottom>
      <diagonal/>
    </border>
    <border>
      <left style="thin">
        <color theme="2" tint="-0.249977111117893"/>
      </left>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116">
    <xf numFmtId="0" fontId="0" fillId="0" borderId="0" xfId="0"/>
    <xf numFmtId="0" fontId="2" fillId="0" borderId="0" xfId="0" applyFont="1"/>
    <xf numFmtId="0" fontId="3" fillId="0" borderId="0" xfId="0" applyFont="1"/>
    <xf numFmtId="165" fontId="0" fillId="0" borderId="1" xfId="0" applyNumberFormat="1" applyBorder="1" applyAlignment="1">
      <alignment horizontal="center"/>
    </xf>
    <xf numFmtId="0" fontId="4" fillId="0" borderId="0" xfId="0" applyFont="1"/>
    <xf numFmtId="0" fontId="5" fillId="0" borderId="0" xfId="0" applyFont="1" applyAlignment="1">
      <alignment horizontal="left"/>
    </xf>
    <xf numFmtId="0" fontId="1" fillId="0" borderId="5" xfId="0" applyFont="1" applyBorder="1"/>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164" fontId="0" fillId="0" borderId="9" xfId="0" applyNumberFormat="1" applyBorder="1" applyAlignment="1">
      <alignment horizontal="left"/>
    </xf>
    <xf numFmtId="165" fontId="0" fillId="0" borderId="10" xfId="0" applyNumberFormat="1" applyBorder="1" applyAlignment="1">
      <alignment horizontal="center"/>
    </xf>
    <xf numFmtId="165" fontId="0" fillId="0" borderId="11" xfId="0" applyNumberFormat="1" applyBorder="1" applyAlignment="1">
      <alignment horizontal="center"/>
    </xf>
    <xf numFmtId="164" fontId="0" fillId="0" borderId="12" xfId="0" applyNumberFormat="1" applyBorder="1" applyAlignment="1">
      <alignment horizontal="left"/>
    </xf>
    <xf numFmtId="0" fontId="0" fillId="0" borderId="0" xfId="0" applyAlignment="1">
      <alignment horizontal="center"/>
    </xf>
    <xf numFmtId="165" fontId="0" fillId="0" borderId="0" xfId="0" applyNumberFormat="1" applyAlignment="1">
      <alignment horizontal="center"/>
    </xf>
    <xf numFmtId="0" fontId="6" fillId="2" borderId="0" xfId="0" applyFont="1" applyFill="1"/>
    <xf numFmtId="0" fontId="6" fillId="0" borderId="0" xfId="0" applyFont="1"/>
    <xf numFmtId="0" fontId="8" fillId="0" borderId="0" xfId="0" applyFont="1"/>
    <xf numFmtId="0" fontId="9" fillId="0" borderId="0" xfId="0" applyFont="1"/>
    <xf numFmtId="0" fontId="8" fillId="0" borderId="16" xfId="0" applyFont="1" applyBorder="1"/>
    <xf numFmtId="0" fontId="8" fillId="0" borderId="17" xfId="0" applyFont="1" applyBorder="1" applyAlignment="1">
      <alignment horizontal="center" wrapText="1"/>
    </xf>
    <xf numFmtId="0" fontId="9" fillId="0" borderId="18" xfId="0" applyFont="1" applyBorder="1"/>
    <xf numFmtId="166" fontId="9" fillId="0" borderId="18" xfId="0" applyNumberFormat="1" applyFont="1" applyBorder="1" applyAlignment="1">
      <alignment horizontal="center"/>
    </xf>
    <xf numFmtId="166" fontId="9" fillId="0" borderId="19" xfId="0" applyNumberFormat="1" applyFont="1" applyBorder="1" applyAlignment="1">
      <alignment horizontal="center"/>
    </xf>
    <xf numFmtId="0" fontId="9" fillId="2" borderId="18" xfId="0" applyFont="1" applyFill="1" applyBorder="1"/>
    <xf numFmtId="166" fontId="9" fillId="2" borderId="18" xfId="0" applyNumberFormat="1" applyFont="1" applyFill="1" applyBorder="1" applyAlignment="1">
      <alignment horizontal="center"/>
    </xf>
    <xf numFmtId="166" fontId="9" fillId="2" borderId="19" xfId="0" applyNumberFormat="1" applyFont="1" applyFill="1" applyBorder="1" applyAlignment="1">
      <alignment horizontal="center"/>
    </xf>
    <xf numFmtId="0" fontId="9" fillId="0" borderId="1" xfId="0" applyFont="1" applyBorder="1"/>
    <xf numFmtId="166" fontId="9" fillId="0" borderId="1" xfId="0" applyNumberFormat="1" applyFont="1" applyBorder="1" applyAlignment="1">
      <alignment horizontal="center"/>
    </xf>
    <xf numFmtId="0" fontId="9" fillId="2" borderId="0" xfId="0" applyFont="1" applyFill="1"/>
    <xf numFmtId="0" fontId="10" fillId="0" borderId="0" xfId="0" applyFont="1"/>
    <xf numFmtId="0" fontId="11" fillId="0" borderId="5" xfId="0" applyFont="1" applyBorder="1" applyAlignment="1">
      <alignment vertical="top"/>
    </xf>
    <xf numFmtId="0" fontId="12" fillId="0" borderId="5"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165" fontId="0" fillId="2" borderId="13" xfId="0" applyNumberFormat="1" applyFill="1" applyBorder="1" applyAlignment="1">
      <alignment horizontal="center"/>
    </xf>
    <xf numFmtId="165" fontId="0" fillId="2" borderId="14" xfId="0" applyNumberFormat="1" applyFill="1" applyBorder="1" applyAlignment="1">
      <alignment horizontal="center"/>
    </xf>
    <xf numFmtId="165" fontId="0" fillId="2" borderId="15" xfId="0" applyNumberFormat="1" applyFill="1" applyBorder="1" applyAlignment="1">
      <alignment horizontal="center"/>
    </xf>
    <xf numFmtId="164" fontId="0" fillId="2" borderId="12" xfId="0" applyNumberFormat="1" applyFill="1" applyBorder="1" applyAlignment="1">
      <alignment horizontal="left"/>
    </xf>
    <xf numFmtId="0" fontId="1" fillId="0" borderId="0" xfId="0" applyFont="1"/>
    <xf numFmtId="0" fontId="1" fillId="0" borderId="21" xfId="0" applyFont="1" applyBorder="1"/>
    <xf numFmtId="0" fontId="13" fillId="0" borderId="23" xfId="0" applyFont="1" applyBorder="1"/>
    <xf numFmtId="3" fontId="1" fillId="0" borderId="24" xfId="0" applyNumberFormat="1" applyFont="1" applyBorder="1" applyAlignment="1">
      <alignment horizontal="center" wrapText="1"/>
    </xf>
    <xf numFmtId="3" fontId="1" fillId="0" borderId="25" xfId="0" applyNumberFormat="1" applyFont="1" applyBorder="1" applyAlignment="1">
      <alignment horizontal="center" wrapText="1"/>
    </xf>
    <xf numFmtId="0" fontId="1" fillId="0" borderId="26" xfId="0" applyFont="1" applyBorder="1" applyAlignment="1">
      <alignment horizontal="center" wrapText="1"/>
    </xf>
    <xf numFmtId="166" fontId="0" fillId="0" borderId="13" xfId="0" applyNumberFormat="1" applyBorder="1" applyAlignment="1">
      <alignment horizontal="center"/>
    </xf>
    <xf numFmtId="166" fontId="0" fillId="0" borderId="14" xfId="0" applyNumberFormat="1" applyBorder="1" applyAlignment="1">
      <alignment horizontal="center"/>
    </xf>
    <xf numFmtId="166" fontId="0" fillId="0" borderId="15" xfId="0" applyNumberFormat="1" applyBorder="1" applyAlignment="1">
      <alignment horizontal="center"/>
    </xf>
    <xf numFmtId="3" fontId="0" fillId="0" borderId="0" xfId="0" applyNumberFormat="1"/>
    <xf numFmtId="166" fontId="0" fillId="0" borderId="0" xfId="0" applyNumberFormat="1"/>
    <xf numFmtId="0" fontId="14" fillId="0" borderId="0" xfId="0" applyFont="1"/>
    <xf numFmtId="10" fontId="0" fillId="0" borderId="29" xfId="1" applyNumberFormat="1" applyFont="1" applyFill="1" applyBorder="1" applyAlignment="1">
      <alignment horizontal="center"/>
    </xf>
    <xf numFmtId="49" fontId="0" fillId="0" borderId="30" xfId="0" applyNumberFormat="1" applyBorder="1" applyAlignment="1">
      <alignment horizontal="center"/>
    </xf>
    <xf numFmtId="49" fontId="0" fillId="0" borderId="31" xfId="0" applyNumberFormat="1" applyBorder="1" applyAlignment="1">
      <alignment horizontal="center"/>
    </xf>
    <xf numFmtId="49" fontId="0" fillId="0" borderId="32" xfId="0" applyNumberFormat="1" applyBorder="1" applyAlignment="1">
      <alignment horizontal="center"/>
    </xf>
    <xf numFmtId="10" fontId="0" fillId="0" borderId="35" xfId="1" applyNumberFormat="1" applyFont="1" applyFill="1" applyBorder="1" applyAlignment="1">
      <alignment horizontal="center"/>
    </xf>
    <xf numFmtId="166" fontId="0" fillId="0" borderId="33" xfId="0" applyNumberFormat="1" applyBorder="1" applyAlignment="1">
      <alignment horizontal="center"/>
    </xf>
    <xf numFmtId="166" fontId="0" fillId="0" borderId="27" xfId="0" applyNumberFormat="1" applyBorder="1" applyAlignment="1">
      <alignment horizontal="center"/>
    </xf>
    <xf numFmtId="166" fontId="0" fillId="0" borderId="11" xfId="0" applyNumberFormat="1" applyBorder="1" applyAlignment="1">
      <alignment horizontal="center"/>
    </xf>
    <xf numFmtId="166" fontId="0" fillId="0" borderId="34" xfId="0" applyNumberFormat="1" applyBorder="1" applyAlignment="1">
      <alignment horizontal="center"/>
    </xf>
    <xf numFmtId="166" fontId="0" fillId="0" borderId="28" xfId="0" applyNumberFormat="1" applyBorder="1" applyAlignment="1">
      <alignment horizontal="center"/>
    </xf>
    <xf numFmtId="10" fontId="0" fillId="0" borderId="15" xfId="1" applyNumberFormat="1" applyFont="1" applyFill="1" applyBorder="1" applyAlignment="1">
      <alignment horizontal="center"/>
    </xf>
    <xf numFmtId="0" fontId="15" fillId="0" borderId="0" xfId="0" applyFont="1"/>
    <xf numFmtId="0" fontId="6" fillId="0" borderId="0" xfId="0" applyFont="1" applyAlignment="1">
      <alignment horizontal="left" vertical="top" wrapText="1"/>
    </xf>
    <xf numFmtId="0" fontId="2" fillId="0" borderId="0" xfId="0" applyFont="1" applyAlignment="1">
      <alignment horizontal="right"/>
    </xf>
    <xf numFmtId="165" fontId="0" fillId="0" borderId="36" xfId="0" applyNumberFormat="1" applyBorder="1" applyAlignment="1">
      <alignment horizontal="center"/>
    </xf>
    <xf numFmtId="165" fontId="0" fillId="0" borderId="37" xfId="0" applyNumberFormat="1" applyBorder="1" applyAlignment="1">
      <alignment horizontal="center"/>
    </xf>
    <xf numFmtId="165" fontId="0" fillId="0" borderId="38" xfId="0" applyNumberFormat="1" applyBorder="1" applyAlignment="1">
      <alignment horizontal="center"/>
    </xf>
    <xf numFmtId="164" fontId="0" fillId="2" borderId="9" xfId="0" applyNumberFormat="1" applyFill="1" applyBorder="1" applyAlignment="1">
      <alignment horizontal="left"/>
    </xf>
    <xf numFmtId="0" fontId="10" fillId="0" borderId="0" xfId="0" applyFont="1" applyAlignment="1">
      <alignment horizontal="center"/>
    </xf>
    <xf numFmtId="164" fontId="1" fillId="2" borderId="5" xfId="0" applyNumberFormat="1" applyFont="1" applyFill="1" applyBorder="1" applyAlignment="1">
      <alignment horizontal="center"/>
    </xf>
    <xf numFmtId="165" fontId="9" fillId="0" borderId="5" xfId="0" applyNumberFormat="1" applyFont="1" applyBorder="1" applyAlignment="1">
      <alignment horizontal="center"/>
    </xf>
    <xf numFmtId="166" fontId="9" fillId="0" borderId="5" xfId="0" applyNumberFormat="1" applyFont="1" applyBorder="1" applyAlignment="1">
      <alignment horizontal="center"/>
    </xf>
    <xf numFmtId="0" fontId="1" fillId="0" borderId="5" xfId="0" applyFont="1" applyBorder="1" applyAlignment="1">
      <alignment horizontal="center"/>
    </xf>
    <xf numFmtId="0" fontId="2" fillId="0" borderId="0" xfId="0" applyFont="1" applyAlignment="1">
      <alignment horizontal="left"/>
    </xf>
    <xf numFmtId="0" fontId="2" fillId="0" borderId="39" xfId="0" applyFont="1" applyBorder="1" applyAlignment="1">
      <alignment horizontal="right"/>
    </xf>
    <xf numFmtId="0" fontId="14" fillId="0" borderId="39" xfId="0" applyFont="1" applyBorder="1" applyAlignment="1">
      <alignment horizontal="center"/>
    </xf>
    <xf numFmtId="0" fontId="19" fillId="0" borderId="40" xfId="0" applyFont="1" applyBorder="1" applyAlignment="1">
      <alignment horizontal="center" wrapText="1"/>
    </xf>
    <xf numFmtId="0" fontId="14" fillId="0" borderId="41" xfId="0" applyFont="1" applyBorder="1" applyAlignment="1">
      <alignment horizontal="center" wrapText="1"/>
    </xf>
    <xf numFmtId="0" fontId="14" fillId="0" borderId="0" xfId="0" applyFont="1" applyAlignment="1">
      <alignment wrapText="1"/>
    </xf>
    <xf numFmtId="164" fontId="14" fillId="0" borderId="0" xfId="0" applyNumberFormat="1" applyFont="1"/>
    <xf numFmtId="0" fontId="14" fillId="0" borderId="5" xfId="0" applyFont="1" applyBorder="1" applyAlignment="1">
      <alignment horizontal="center" wrapText="1"/>
    </xf>
    <xf numFmtId="3" fontId="1" fillId="0" borderId="45" xfId="0" applyNumberFormat="1" applyFont="1" applyBorder="1" applyAlignment="1">
      <alignment horizontal="center"/>
    </xf>
    <xf numFmtId="0" fontId="1" fillId="0" borderId="46" xfId="0" applyFont="1" applyBorder="1" applyAlignment="1">
      <alignment horizontal="center" wrapText="1"/>
    </xf>
    <xf numFmtId="0" fontId="1" fillId="0" borderId="45" xfId="0" applyFont="1" applyBorder="1" applyAlignment="1">
      <alignment horizontal="center" wrapText="1"/>
    </xf>
    <xf numFmtId="0" fontId="1" fillId="0" borderId="47" xfId="0" applyFont="1" applyBorder="1" applyAlignment="1">
      <alignment horizontal="center" wrapText="1"/>
    </xf>
    <xf numFmtId="0" fontId="0" fillId="0" borderId="5" xfId="0" applyBorder="1" applyAlignment="1">
      <alignment wrapText="1"/>
    </xf>
    <xf numFmtId="0" fontId="0" fillId="0" borderId="5" xfId="0" applyBorder="1"/>
    <xf numFmtId="0" fontId="0" fillId="0" borderId="5" xfId="0" applyBorder="1" applyAlignment="1">
      <alignment vertical="top" wrapText="1"/>
    </xf>
    <xf numFmtId="0" fontId="12" fillId="0" borderId="5" xfId="0" applyFont="1" applyBorder="1" applyAlignment="1">
      <alignment horizontal="center" vertical="center"/>
    </xf>
    <xf numFmtId="0" fontId="13" fillId="2" borderId="20" xfId="0" applyFont="1" applyFill="1" applyBorder="1" applyAlignment="1">
      <alignment horizontal="center" vertical="center" wrapText="1"/>
    </xf>
    <xf numFmtId="166" fontId="0" fillId="2" borderId="13" xfId="0" applyNumberFormat="1" applyFill="1" applyBorder="1" applyAlignment="1">
      <alignment horizontal="center"/>
    </xf>
    <xf numFmtId="166" fontId="0" fillId="2" borderId="14" xfId="0" applyNumberFormat="1" applyFill="1" applyBorder="1" applyAlignment="1">
      <alignment horizontal="center"/>
    </xf>
    <xf numFmtId="166" fontId="0" fillId="2" borderId="15" xfId="0" applyNumberFormat="1" applyFill="1" applyBorder="1" applyAlignment="1">
      <alignment horizontal="center"/>
    </xf>
    <xf numFmtId="0" fontId="20" fillId="0" borderId="5" xfId="0" applyFont="1" applyBorder="1" applyAlignment="1">
      <alignment horizontal="center" vertical="center" wrapText="1"/>
    </xf>
    <xf numFmtId="167" fontId="0" fillId="0" borderId="5" xfId="0" applyNumberFormat="1" applyBorder="1"/>
    <xf numFmtId="0" fontId="1" fillId="2" borderId="5" xfId="0" applyFont="1" applyFill="1" applyBorder="1"/>
    <xf numFmtId="168" fontId="0" fillId="2" borderId="5" xfId="0" applyNumberFormat="1" applyFill="1" applyBorder="1"/>
    <xf numFmtId="0" fontId="1" fillId="0" borderId="53" xfId="0" applyFont="1" applyBorder="1" applyAlignment="1">
      <alignment horizontal="center" wrapText="1"/>
    </xf>
    <xf numFmtId="3" fontId="1" fillId="0" borderId="54" xfId="0" applyNumberFormat="1" applyFont="1" applyBorder="1" applyAlignment="1">
      <alignment horizontal="center" wrapText="1"/>
    </xf>
    <xf numFmtId="0" fontId="0" fillId="2" borderId="5" xfId="0" applyFill="1" applyBorder="1"/>
    <xf numFmtId="0" fontId="1" fillId="0" borderId="50" xfId="0" applyFont="1" applyBorder="1" applyAlignment="1">
      <alignment horizontal="center"/>
    </xf>
    <xf numFmtId="0" fontId="1" fillId="0" borderId="51" xfId="0" applyFont="1" applyBorder="1" applyAlignment="1">
      <alignment horizontal="center"/>
    </xf>
    <xf numFmtId="0" fontId="1" fillId="0" borderId="52" xfId="0" applyFont="1" applyBorder="1" applyAlignment="1">
      <alignment horizontal="center"/>
    </xf>
    <xf numFmtId="0" fontId="6" fillId="0" borderId="0" xfId="0" applyFont="1" applyAlignment="1">
      <alignment horizontal="left" vertical="top" wrapText="1"/>
    </xf>
    <xf numFmtId="0" fontId="1" fillId="0" borderId="42" xfId="0" applyFont="1" applyBorder="1" applyAlignment="1">
      <alignment horizontal="center" wrapText="1"/>
    </xf>
    <xf numFmtId="0" fontId="1" fillId="0" borderId="43" xfId="0" applyFont="1" applyBorder="1" applyAlignment="1">
      <alignment horizontal="center" wrapText="1"/>
    </xf>
    <xf numFmtId="0" fontId="1" fillId="0" borderId="44" xfId="0" applyFont="1" applyBorder="1" applyAlignment="1">
      <alignment horizontal="center" wrapText="1"/>
    </xf>
    <xf numFmtId="0" fontId="1" fillId="0" borderId="48" xfId="0" applyFont="1" applyBorder="1" applyAlignment="1">
      <alignment horizontal="center"/>
    </xf>
    <xf numFmtId="0" fontId="1" fillId="0" borderId="49" xfId="0" applyFont="1"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22" xfId="0" applyFont="1" applyBorder="1" applyAlignment="1">
      <alignment horizontal="left" vertical="center" wrapText="1"/>
    </xf>
    <xf numFmtId="0" fontId="1" fillId="0" borderId="21" xfId="0" applyFont="1" applyBorder="1" applyAlignment="1">
      <alignment horizontal="left" vertical="center" wrapText="1"/>
    </xf>
  </cellXfs>
  <cellStyles count="2">
    <cellStyle name="Normal" xfId="0" builtinId="0"/>
    <cellStyle name="Percent" xfId="1" builtinId="5"/>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65</xdr:row>
      <xdr:rowOff>56029</xdr:rowOff>
    </xdr:from>
    <xdr:to>
      <xdr:col>5</xdr:col>
      <xdr:colOff>205259</xdr:colOff>
      <xdr:row>97</xdr:row>
      <xdr:rowOff>102885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37029" y="15833911"/>
          <a:ext cx="7428571" cy="6142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EF0DF-45F4-4695-9B20-B38DD763A96E}">
  <dimension ref="A1:H22"/>
  <sheetViews>
    <sheetView workbookViewId="0">
      <selection activeCell="F12" sqref="F12"/>
    </sheetView>
  </sheetViews>
  <sheetFormatPr defaultRowHeight="14.4" x14ac:dyDescent="0.3"/>
  <cols>
    <col min="2" max="2" width="54.109375" customWidth="1"/>
    <col min="3" max="3" width="12.5546875" bestFit="1" customWidth="1"/>
    <col min="4" max="4" width="18.5546875" bestFit="1" customWidth="1"/>
    <col min="5" max="6" width="19.109375" customWidth="1"/>
    <col min="7" max="7" width="18.88671875" customWidth="1"/>
  </cols>
  <sheetData>
    <row r="1" spans="1:8" x14ac:dyDescent="0.3">
      <c r="A1" t="s">
        <v>79</v>
      </c>
    </row>
    <row r="2" spans="1:8" x14ac:dyDescent="0.3">
      <c r="A2" t="s">
        <v>98</v>
      </c>
    </row>
    <row r="3" spans="1:8" x14ac:dyDescent="0.3">
      <c r="A3" t="s">
        <v>99</v>
      </c>
    </row>
    <row r="4" spans="1:8" x14ac:dyDescent="0.3">
      <c r="A4" s="40" t="s">
        <v>92</v>
      </c>
    </row>
    <row r="5" spans="1:8" ht="15" thickBot="1" x14ac:dyDescent="0.35"/>
    <row r="6" spans="1:8" x14ac:dyDescent="0.3">
      <c r="B6" s="40" t="s">
        <v>85</v>
      </c>
      <c r="C6" s="102" t="s">
        <v>84</v>
      </c>
      <c r="D6" s="103"/>
      <c r="E6" s="103"/>
      <c r="F6" s="103"/>
      <c r="G6" s="104"/>
    </row>
    <row r="7" spans="1:8" x14ac:dyDescent="0.3">
      <c r="B7" s="6" t="s">
        <v>86</v>
      </c>
      <c r="C7" s="74" t="s">
        <v>10</v>
      </c>
      <c r="D7" s="74" t="s">
        <v>7</v>
      </c>
      <c r="E7" s="74" t="s">
        <v>11</v>
      </c>
      <c r="F7" s="74" t="s">
        <v>94</v>
      </c>
      <c r="G7" s="74" t="s">
        <v>8</v>
      </c>
    </row>
    <row r="8" spans="1:8" x14ac:dyDescent="0.3">
      <c r="B8" s="6" t="s">
        <v>87</v>
      </c>
      <c r="C8" s="88" t="s">
        <v>91</v>
      </c>
      <c r="D8" s="88" t="s">
        <v>91</v>
      </c>
      <c r="E8" s="88" t="s">
        <v>91</v>
      </c>
      <c r="F8" s="88" t="s">
        <v>91</v>
      </c>
      <c r="G8" s="88" t="s">
        <v>91</v>
      </c>
    </row>
    <row r="9" spans="1:8" x14ac:dyDescent="0.3">
      <c r="B9" s="88" t="s">
        <v>95</v>
      </c>
      <c r="C9" s="88" t="s">
        <v>18</v>
      </c>
      <c r="D9" s="88" t="s">
        <v>18</v>
      </c>
      <c r="E9" s="88" t="s">
        <v>18</v>
      </c>
      <c r="F9" s="88" t="s">
        <v>18</v>
      </c>
      <c r="G9" s="88" t="s">
        <v>18</v>
      </c>
    </row>
    <row r="10" spans="1:8" x14ac:dyDescent="0.3">
      <c r="B10" s="88" t="s">
        <v>88</v>
      </c>
      <c r="C10" s="88" t="s">
        <v>18</v>
      </c>
      <c r="D10" s="88" t="s">
        <v>18</v>
      </c>
      <c r="E10" s="88" t="s">
        <v>18</v>
      </c>
      <c r="F10" s="88" t="s">
        <v>18</v>
      </c>
      <c r="G10" s="88" t="s">
        <v>18</v>
      </c>
    </row>
    <row r="11" spans="1:8" x14ac:dyDescent="0.3">
      <c r="B11" s="101" t="s">
        <v>96</v>
      </c>
      <c r="C11" s="98">
        <v>1287.06</v>
      </c>
      <c r="D11" s="98">
        <v>1266.6300000000001</v>
      </c>
      <c r="E11" s="98">
        <v>1266.6300000000001</v>
      </c>
      <c r="F11" s="98">
        <v>1115.3499999999999</v>
      </c>
      <c r="G11" s="98">
        <v>1185.48</v>
      </c>
    </row>
    <row r="13" spans="1:8" hidden="1" x14ac:dyDescent="0.3">
      <c r="B13" s="17" t="s">
        <v>89</v>
      </c>
    </row>
    <row r="15" spans="1:8" ht="79.2" customHeight="1" x14ac:dyDescent="0.3">
      <c r="B15" s="105" t="s">
        <v>90</v>
      </c>
      <c r="C15" s="105"/>
      <c r="D15" s="105"/>
      <c r="E15" s="105"/>
      <c r="F15" s="105"/>
      <c r="G15" s="105"/>
      <c r="H15" s="105"/>
    </row>
    <row r="18" spans="2:7" ht="15" thickBot="1" x14ac:dyDescent="0.35"/>
    <row r="19" spans="2:7" ht="15" thickBot="1" x14ac:dyDescent="0.35">
      <c r="B19" s="63" t="s">
        <v>54</v>
      </c>
      <c r="C19" s="106" t="s">
        <v>93</v>
      </c>
      <c r="D19" s="107"/>
      <c r="E19" s="107"/>
      <c r="F19" s="107"/>
      <c r="G19" s="108"/>
    </row>
    <row r="20" spans="2:7" ht="37.799999999999997" customHeight="1" x14ac:dyDescent="0.3">
      <c r="B20" s="41" t="s">
        <v>47</v>
      </c>
      <c r="C20" s="84" t="s">
        <v>10</v>
      </c>
      <c r="D20" s="85" t="s">
        <v>7</v>
      </c>
      <c r="E20" s="85" t="s">
        <v>11</v>
      </c>
      <c r="F20" s="99" t="s">
        <v>94</v>
      </c>
      <c r="G20" s="86" t="s">
        <v>8</v>
      </c>
    </row>
    <row r="21" spans="2:7" x14ac:dyDescent="0.3">
      <c r="B21" s="42" t="s">
        <v>48</v>
      </c>
      <c r="C21" s="44">
        <v>600</v>
      </c>
      <c r="D21" s="43">
        <v>292</v>
      </c>
      <c r="E21" s="43">
        <v>25</v>
      </c>
      <c r="F21" s="100">
        <v>1248</v>
      </c>
      <c r="G21" s="45">
        <v>160</v>
      </c>
    </row>
    <row r="22" spans="2:7" x14ac:dyDescent="0.3">
      <c r="B22" s="39" t="s">
        <v>96</v>
      </c>
      <c r="C22" s="92">
        <f>C11*C21</f>
        <v>772236</v>
      </c>
      <c r="D22" s="93">
        <f>D11*D21</f>
        <v>369855.96</v>
      </c>
      <c r="E22" s="93">
        <f>E11*E21</f>
        <v>31665.750000000004</v>
      </c>
      <c r="F22" s="93">
        <f>F11*F21</f>
        <v>1391956.7999999998</v>
      </c>
      <c r="G22" s="94">
        <f>G11*G21</f>
        <v>189676.79999999999</v>
      </c>
    </row>
  </sheetData>
  <mergeCells count="3">
    <mergeCell ref="C6:G6"/>
    <mergeCell ref="B15:H15"/>
    <mergeCell ref="C19:G19"/>
  </mergeCells>
  <conditionalFormatting sqref="E22:F22">
    <cfRule type="cellIs" dxfId="35" priority="1" operator="equal">
      <formula>#REF!</formula>
    </cfRule>
  </conditionalFormatting>
  <conditionalFormatting sqref="G22">
    <cfRule type="cellIs" dxfId="34" priority="3" operator="equal">
      <formula>#REF!</formula>
    </cfRule>
  </conditionalFormatting>
  <conditionalFormatting sqref="D22">
    <cfRule type="cellIs" dxfId="33" priority="4" operator="equal">
      <formula>#REF!</formula>
    </cfRule>
  </conditionalFormatting>
  <conditionalFormatting sqref="C22">
    <cfRule type="cellIs" dxfId="32" priority="5" operator="equal">
      <formula>#REF!</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FF"/>
    <pageSetUpPr fitToPage="1"/>
  </sheetPr>
  <dimension ref="A1:D65"/>
  <sheetViews>
    <sheetView tabSelected="1" zoomScale="85" zoomScaleNormal="85" workbookViewId="0">
      <selection activeCell="B3" sqref="B3"/>
    </sheetView>
  </sheetViews>
  <sheetFormatPr defaultColWidth="8.88671875" defaultRowHeight="14.4" x14ac:dyDescent="0.3"/>
  <cols>
    <col min="1" max="1" width="6.5546875" style="14" bestFit="1" customWidth="1"/>
    <col min="2" max="2" width="44.6640625" customWidth="1"/>
    <col min="3" max="3" width="43.109375" style="14" customWidth="1"/>
    <col min="4" max="4" width="11" bestFit="1" customWidth="1"/>
  </cols>
  <sheetData>
    <row r="1" spans="1:4" x14ac:dyDescent="0.3">
      <c r="B1" s="31" t="s">
        <v>79</v>
      </c>
      <c r="C1" s="70"/>
    </row>
    <row r="2" spans="1:4" x14ac:dyDescent="0.3">
      <c r="B2" s="31" t="s">
        <v>104</v>
      </c>
      <c r="C2" s="70"/>
    </row>
    <row r="3" spans="1:4" x14ac:dyDescent="0.3">
      <c r="B3" s="31" t="s">
        <v>105</v>
      </c>
      <c r="C3" s="70"/>
    </row>
    <row r="4" spans="1:4" x14ac:dyDescent="0.3">
      <c r="B4" s="31" t="s">
        <v>103</v>
      </c>
      <c r="C4" s="70"/>
    </row>
    <row r="5" spans="1:4" x14ac:dyDescent="0.3">
      <c r="B5" s="31" t="s">
        <v>92</v>
      </c>
      <c r="C5" s="70"/>
    </row>
    <row r="6" spans="1:4" x14ac:dyDescent="0.3">
      <c r="B6" s="31"/>
      <c r="C6" s="109" t="s">
        <v>68</v>
      </c>
      <c r="D6" s="110"/>
    </row>
    <row r="7" spans="1:4" x14ac:dyDescent="0.3">
      <c r="C7" s="71" t="s">
        <v>13</v>
      </c>
      <c r="D7" s="74" t="s">
        <v>73</v>
      </c>
    </row>
    <row r="8" spans="1:4" ht="27.6" customHeight="1" x14ac:dyDescent="0.3">
      <c r="A8" s="14" t="s">
        <v>71</v>
      </c>
      <c r="B8" s="32" t="s">
        <v>30</v>
      </c>
      <c r="C8" s="91" t="s">
        <v>97</v>
      </c>
      <c r="D8" s="74" t="s">
        <v>74</v>
      </c>
    </row>
    <row r="9" spans="1:4" x14ac:dyDescent="0.3">
      <c r="A9" s="14">
        <v>1</v>
      </c>
      <c r="B9" s="87" t="s">
        <v>70</v>
      </c>
      <c r="C9" s="90" t="s">
        <v>100</v>
      </c>
      <c r="D9" s="88"/>
    </row>
    <row r="10" spans="1:4" x14ac:dyDescent="0.3">
      <c r="A10" s="14">
        <f>A9+1</f>
        <v>2</v>
      </c>
      <c r="B10" s="89" t="s">
        <v>31</v>
      </c>
      <c r="C10" s="90" t="s">
        <v>100</v>
      </c>
      <c r="D10" s="88"/>
    </row>
    <row r="11" spans="1:4" ht="28.8" x14ac:dyDescent="0.3">
      <c r="A11" s="14">
        <f t="shared" ref="A11:A24" si="0">A10+1</f>
        <v>3</v>
      </c>
      <c r="B11" s="89" t="s">
        <v>32</v>
      </c>
      <c r="C11" s="33" t="s">
        <v>100</v>
      </c>
      <c r="D11" s="88"/>
    </row>
    <row r="12" spans="1:4" ht="28.8" x14ac:dyDescent="0.3">
      <c r="A12" s="14">
        <f t="shared" si="0"/>
        <v>4</v>
      </c>
      <c r="B12" s="89" t="s">
        <v>33</v>
      </c>
      <c r="C12" s="33" t="s">
        <v>101</v>
      </c>
      <c r="D12" s="88"/>
    </row>
    <row r="13" spans="1:4" x14ac:dyDescent="0.3">
      <c r="A13" s="14">
        <f t="shared" si="0"/>
        <v>5</v>
      </c>
      <c r="B13" s="89" t="s">
        <v>34</v>
      </c>
      <c r="C13" s="90" t="s">
        <v>100</v>
      </c>
      <c r="D13" s="88"/>
    </row>
    <row r="14" spans="1:4" ht="28.8" x14ac:dyDescent="0.3">
      <c r="A14" s="14">
        <f t="shared" si="0"/>
        <v>6</v>
      </c>
      <c r="B14" s="89" t="s">
        <v>35</v>
      </c>
      <c r="C14" s="33" t="s">
        <v>101</v>
      </c>
      <c r="D14" s="88"/>
    </row>
    <row r="15" spans="1:4" x14ac:dyDescent="0.3">
      <c r="A15" s="14">
        <f t="shared" si="0"/>
        <v>7</v>
      </c>
      <c r="B15" s="89" t="s">
        <v>36</v>
      </c>
      <c r="C15" s="90" t="s">
        <v>100</v>
      </c>
      <c r="D15" s="88"/>
    </row>
    <row r="16" spans="1:4" x14ac:dyDescent="0.3">
      <c r="A16" s="14">
        <f t="shared" si="0"/>
        <v>8</v>
      </c>
      <c r="B16" s="89" t="s">
        <v>37</v>
      </c>
      <c r="C16" s="90" t="s">
        <v>100</v>
      </c>
      <c r="D16" s="88"/>
    </row>
    <row r="17" spans="1:4" ht="72" x14ac:dyDescent="0.3">
      <c r="A17" s="14">
        <f t="shared" si="0"/>
        <v>9</v>
      </c>
      <c r="B17" s="89" t="s">
        <v>44</v>
      </c>
      <c r="C17" s="33" t="s">
        <v>100</v>
      </c>
      <c r="D17" s="88"/>
    </row>
    <row r="18" spans="1:4" ht="28.8" x14ac:dyDescent="0.3">
      <c r="A18" s="14">
        <f t="shared" si="0"/>
        <v>10</v>
      </c>
      <c r="B18" s="89" t="s">
        <v>45</v>
      </c>
      <c r="C18" s="90" t="s">
        <v>100</v>
      </c>
      <c r="D18" s="88"/>
    </row>
    <row r="19" spans="1:4" ht="18" customHeight="1" x14ac:dyDescent="0.3">
      <c r="A19" s="14">
        <f t="shared" si="0"/>
        <v>11</v>
      </c>
      <c r="B19" s="89" t="s">
        <v>38</v>
      </c>
      <c r="C19" s="90" t="s">
        <v>13</v>
      </c>
      <c r="D19" s="88"/>
    </row>
    <row r="20" spans="1:4" x14ac:dyDescent="0.3">
      <c r="A20" s="14">
        <f t="shared" si="0"/>
        <v>12</v>
      </c>
      <c r="B20" s="89" t="s">
        <v>39</v>
      </c>
      <c r="C20" s="90" t="s">
        <v>100</v>
      </c>
      <c r="D20" s="88"/>
    </row>
    <row r="21" spans="1:4" x14ac:dyDescent="0.3">
      <c r="A21" s="14">
        <f t="shared" si="0"/>
        <v>13</v>
      </c>
      <c r="B21" s="89" t="s">
        <v>40</v>
      </c>
      <c r="C21" s="90" t="s">
        <v>100</v>
      </c>
      <c r="D21" s="88"/>
    </row>
    <row r="22" spans="1:4" x14ac:dyDescent="0.3">
      <c r="A22" s="14">
        <f t="shared" si="0"/>
        <v>14</v>
      </c>
      <c r="B22" s="89" t="s">
        <v>41</v>
      </c>
      <c r="C22" s="90" t="s">
        <v>100</v>
      </c>
      <c r="D22" s="88"/>
    </row>
    <row r="23" spans="1:4" ht="28.8" x14ac:dyDescent="0.3">
      <c r="A23" s="14">
        <f t="shared" si="0"/>
        <v>15</v>
      </c>
      <c r="B23" s="89" t="s">
        <v>42</v>
      </c>
      <c r="C23" s="95" t="s">
        <v>102</v>
      </c>
      <c r="D23" s="88"/>
    </row>
    <row r="24" spans="1:4" ht="39.75" customHeight="1" x14ac:dyDescent="0.3">
      <c r="A24" s="14">
        <f t="shared" si="0"/>
        <v>16</v>
      </c>
      <c r="B24" s="89" t="s">
        <v>43</v>
      </c>
      <c r="C24" s="90" t="s">
        <v>101</v>
      </c>
      <c r="D24" s="88"/>
    </row>
    <row r="25" spans="1:4" x14ac:dyDescent="0.3">
      <c r="B25" s="34"/>
    </row>
    <row r="26" spans="1:4" x14ac:dyDescent="0.3">
      <c r="B26" s="35"/>
    </row>
    <row r="27" spans="1:4" ht="15" customHeight="1" x14ac:dyDescent="0.3">
      <c r="B27" s="35"/>
    </row>
    <row r="28" spans="1:4" x14ac:dyDescent="0.3">
      <c r="B28" s="35"/>
    </row>
    <row r="29" spans="1:4" x14ac:dyDescent="0.3">
      <c r="B29" s="35"/>
    </row>
    <row r="30" spans="1:4" x14ac:dyDescent="0.3">
      <c r="B30" s="35"/>
    </row>
    <row r="38" spans="4:4" x14ac:dyDescent="0.3">
      <c r="D38" s="40"/>
    </row>
    <row r="65" spans="2:2" x14ac:dyDescent="0.3">
      <c r="B65" s="40" t="s">
        <v>75</v>
      </c>
    </row>
  </sheetData>
  <mergeCells count="1">
    <mergeCell ref="C6:D6"/>
  </mergeCells>
  <dataValidations count="1">
    <dataValidation type="list" errorStyle="information" allowBlank="1" showInputMessage="1" showErrorMessage="1" sqref="C7" xr:uid="{00000000-0002-0000-0200-000000000000}">
      <formula1>#REF!</formula1>
    </dataValidation>
  </dataValidations>
  <pageMargins left="0.25" right="0.25" top="0.75" bottom="0.75" header="0.3" footer="0.3"/>
  <pageSetup scale="61" fitToHeight="0" orientation="landscape" r:id="rId1"/>
  <rowBreaks count="1" manualBreakCount="1">
    <brk id="25" max="16383" man="1"/>
  </rowBreaks>
  <colBreaks count="1" manualBreakCount="1">
    <brk id="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0626E-2105-476E-9A07-4FDCC5E3C492}">
  <dimension ref="A1:H24"/>
  <sheetViews>
    <sheetView workbookViewId="0">
      <selection activeCell="B8" sqref="B8"/>
    </sheetView>
  </sheetViews>
  <sheetFormatPr defaultRowHeight="14.4" x14ac:dyDescent="0.3"/>
  <cols>
    <col min="2" max="2" width="54.109375" customWidth="1"/>
    <col min="3" max="3" width="12.5546875" bestFit="1" customWidth="1"/>
    <col min="4" max="4" width="18.5546875" bestFit="1" customWidth="1"/>
    <col min="5" max="5" width="19.109375" customWidth="1"/>
    <col min="6" max="6" width="21.88671875" bestFit="1" customWidth="1"/>
    <col min="7" max="7" width="18.88671875" customWidth="1"/>
  </cols>
  <sheetData>
    <row r="1" spans="1:7" x14ac:dyDescent="0.3">
      <c r="A1" t="s">
        <v>79</v>
      </c>
    </row>
    <row r="2" spans="1:7" x14ac:dyDescent="0.3">
      <c r="A2" t="s">
        <v>83</v>
      </c>
    </row>
    <row r="3" spans="1:7" x14ac:dyDescent="0.3">
      <c r="A3" t="s">
        <v>80</v>
      </c>
    </row>
    <row r="4" spans="1:7" x14ac:dyDescent="0.3">
      <c r="A4" t="s">
        <v>81</v>
      </c>
    </row>
    <row r="5" spans="1:7" x14ac:dyDescent="0.3">
      <c r="A5" t="s">
        <v>82</v>
      </c>
    </row>
    <row r="6" spans="1:7" x14ac:dyDescent="0.3">
      <c r="A6" s="40" t="s">
        <v>92</v>
      </c>
    </row>
    <row r="7" spans="1:7" ht="15" thickBot="1" x14ac:dyDescent="0.35"/>
    <row r="8" spans="1:7" x14ac:dyDescent="0.3">
      <c r="B8" s="40" t="s">
        <v>85</v>
      </c>
      <c r="C8" s="102" t="s">
        <v>84</v>
      </c>
      <c r="D8" s="103"/>
      <c r="E8" s="103"/>
      <c r="F8" s="103"/>
      <c r="G8" s="104"/>
    </row>
    <row r="9" spans="1:7" x14ac:dyDescent="0.3">
      <c r="B9" s="6" t="s">
        <v>86</v>
      </c>
      <c r="C9" s="74" t="s">
        <v>10</v>
      </c>
      <c r="D9" s="74" t="s">
        <v>7</v>
      </c>
      <c r="E9" s="74" t="s">
        <v>11</v>
      </c>
      <c r="F9" s="74" t="s">
        <v>94</v>
      </c>
      <c r="G9" s="74" t="s">
        <v>8</v>
      </c>
    </row>
    <row r="10" spans="1:7" x14ac:dyDescent="0.3">
      <c r="B10" s="6" t="s">
        <v>87</v>
      </c>
      <c r="C10" s="88" t="s">
        <v>91</v>
      </c>
      <c r="D10" s="88" t="s">
        <v>91</v>
      </c>
      <c r="E10" s="88" t="s">
        <v>91</v>
      </c>
      <c r="F10" s="88" t="s">
        <v>91</v>
      </c>
      <c r="G10" s="88" t="s">
        <v>91</v>
      </c>
    </row>
    <row r="11" spans="1:7" x14ac:dyDescent="0.3">
      <c r="B11" s="6" t="s">
        <v>95</v>
      </c>
      <c r="C11" s="96" t="s">
        <v>18</v>
      </c>
      <c r="D11" s="96" t="s">
        <v>18</v>
      </c>
      <c r="E11" s="96" t="s">
        <v>18</v>
      </c>
      <c r="F11" s="96" t="s">
        <v>18</v>
      </c>
      <c r="G11" s="96" t="s">
        <v>18</v>
      </c>
    </row>
    <row r="12" spans="1:7" x14ac:dyDescent="0.3">
      <c r="B12" s="6" t="s">
        <v>88</v>
      </c>
      <c r="C12" s="96" t="s">
        <v>18</v>
      </c>
      <c r="D12" s="96" t="s">
        <v>18</v>
      </c>
      <c r="E12" s="96" t="s">
        <v>18</v>
      </c>
      <c r="F12" s="96" t="s">
        <v>18</v>
      </c>
      <c r="G12" s="96" t="s">
        <v>18</v>
      </c>
    </row>
    <row r="13" spans="1:7" x14ac:dyDescent="0.3">
      <c r="B13" s="97" t="s">
        <v>96</v>
      </c>
      <c r="C13" s="98">
        <v>920.39</v>
      </c>
      <c r="D13" s="98">
        <v>930.48</v>
      </c>
      <c r="E13" s="98">
        <v>900.5</v>
      </c>
      <c r="F13" s="98">
        <v>924.67</v>
      </c>
      <c r="G13" s="98">
        <v>899.4</v>
      </c>
    </row>
    <row r="15" spans="1:7" hidden="1" x14ac:dyDescent="0.3">
      <c r="B15" s="17" t="s">
        <v>89</v>
      </c>
    </row>
    <row r="17" spans="2:8" ht="79.2" customHeight="1" x14ac:dyDescent="0.3">
      <c r="B17" s="105" t="s">
        <v>90</v>
      </c>
      <c r="C17" s="105"/>
      <c r="D17" s="105"/>
      <c r="E17" s="105"/>
      <c r="F17" s="105"/>
      <c r="G17" s="105"/>
      <c r="H17" s="105"/>
    </row>
    <row r="20" spans="2:8" ht="15" thickBot="1" x14ac:dyDescent="0.35"/>
    <row r="21" spans="2:8" ht="15" thickBot="1" x14ac:dyDescent="0.35">
      <c r="B21" s="63" t="s">
        <v>54</v>
      </c>
      <c r="C21" s="106" t="s">
        <v>93</v>
      </c>
      <c r="D21" s="107"/>
      <c r="E21" s="107"/>
      <c r="F21" s="107"/>
      <c r="G21" s="108"/>
    </row>
    <row r="22" spans="2:8" ht="37.799999999999997" customHeight="1" x14ac:dyDescent="0.3">
      <c r="B22" s="41" t="s">
        <v>47</v>
      </c>
      <c r="C22" s="84" t="s">
        <v>10</v>
      </c>
      <c r="D22" s="85" t="s">
        <v>7</v>
      </c>
      <c r="E22" s="85" t="s">
        <v>11</v>
      </c>
      <c r="F22" s="85" t="s">
        <v>94</v>
      </c>
      <c r="G22" s="86" t="s">
        <v>8</v>
      </c>
    </row>
    <row r="23" spans="2:8" x14ac:dyDescent="0.3">
      <c r="B23" s="42" t="s">
        <v>48</v>
      </c>
      <c r="C23" s="44">
        <v>600</v>
      </c>
      <c r="D23" s="43">
        <v>282</v>
      </c>
      <c r="E23" s="43">
        <v>25</v>
      </c>
      <c r="F23" s="83">
        <v>1500</v>
      </c>
      <c r="G23" s="45">
        <v>150</v>
      </c>
    </row>
    <row r="24" spans="2:8" x14ac:dyDescent="0.3">
      <c r="B24" s="13" t="s">
        <v>96</v>
      </c>
      <c r="C24" s="92">
        <f>C13*C23</f>
        <v>552234</v>
      </c>
      <c r="D24" s="93">
        <f>D13*D23</f>
        <v>262395.36</v>
      </c>
      <c r="E24" s="93">
        <f>E13*E23</f>
        <v>22512.5</v>
      </c>
      <c r="F24" s="93">
        <f>F13*F23</f>
        <v>1387005</v>
      </c>
      <c r="G24" s="94">
        <f>G13*G23</f>
        <v>134910</v>
      </c>
    </row>
  </sheetData>
  <mergeCells count="3">
    <mergeCell ref="B17:H17"/>
    <mergeCell ref="C8:G8"/>
    <mergeCell ref="C21:G21"/>
  </mergeCells>
  <conditionalFormatting sqref="E24">
    <cfRule type="cellIs" dxfId="31" priority="6" operator="equal">
      <formula>#REF!</formula>
    </cfRule>
  </conditionalFormatting>
  <conditionalFormatting sqref="F24">
    <cfRule type="cellIs" dxfId="30" priority="7" operator="equal">
      <formula>#REF!</formula>
    </cfRule>
  </conditionalFormatting>
  <conditionalFormatting sqref="G24">
    <cfRule type="cellIs" dxfId="29" priority="8" operator="equal">
      <formula>#REF!</formula>
    </cfRule>
  </conditionalFormatting>
  <conditionalFormatting sqref="D24">
    <cfRule type="cellIs" dxfId="28" priority="9" operator="equal">
      <formula>#REF!</formula>
    </cfRule>
  </conditionalFormatting>
  <conditionalFormatting sqref="C24">
    <cfRule type="cellIs" dxfId="27" priority="10" operator="equal">
      <formula>#REF!</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FCB3A-6A80-4DEE-8D23-0A38752F287E}">
  <dimension ref="A1:H18"/>
  <sheetViews>
    <sheetView workbookViewId="0">
      <selection activeCell="I9" sqref="I9"/>
    </sheetView>
  </sheetViews>
  <sheetFormatPr defaultRowHeight="14.4" x14ac:dyDescent="0.3"/>
  <cols>
    <col min="1" max="1" width="33.33203125" customWidth="1"/>
  </cols>
  <sheetData>
    <row r="1" spans="1:6" ht="18" x14ac:dyDescent="0.35">
      <c r="A1" s="2" t="s">
        <v>0</v>
      </c>
    </row>
    <row r="2" spans="1:6" ht="15.6" x14ac:dyDescent="0.3">
      <c r="A2" s="65" t="s">
        <v>56</v>
      </c>
      <c r="B2" s="4" t="s">
        <v>62</v>
      </c>
    </row>
    <row r="3" spans="1:6" ht="15.6" x14ac:dyDescent="0.3">
      <c r="A3" s="65" t="s">
        <v>57</v>
      </c>
      <c r="B3" s="4" t="s">
        <v>63</v>
      </c>
    </row>
    <row r="4" spans="1:6" ht="15.6" x14ac:dyDescent="0.3">
      <c r="A4" s="65" t="s">
        <v>58</v>
      </c>
      <c r="B4" s="4" t="s">
        <v>59</v>
      </c>
    </row>
    <row r="5" spans="1:6" ht="15.6" x14ac:dyDescent="0.3">
      <c r="A5" s="65" t="s">
        <v>60</v>
      </c>
      <c r="B5" s="4" t="s">
        <v>61</v>
      </c>
    </row>
    <row r="6" spans="1:6" ht="15.6" x14ac:dyDescent="0.3">
      <c r="B6" s="1"/>
      <c r="C6" s="4"/>
      <c r="D6" s="5"/>
    </row>
    <row r="7" spans="1:6" ht="15" thickBot="1" x14ac:dyDescent="0.35">
      <c r="B7" s="111" t="s">
        <v>9</v>
      </c>
      <c r="C7" s="112"/>
      <c r="D7" s="112"/>
      <c r="E7" s="112"/>
      <c r="F7" s="113"/>
    </row>
    <row r="8" spans="1:6" ht="43.2" x14ac:dyDescent="0.3">
      <c r="A8" s="6" t="s">
        <v>1</v>
      </c>
      <c r="B8" s="7" t="s">
        <v>10</v>
      </c>
      <c r="C8" s="8" t="s">
        <v>6</v>
      </c>
      <c r="D8" s="8" t="s">
        <v>7</v>
      </c>
      <c r="E8" s="8" t="s">
        <v>11</v>
      </c>
      <c r="F8" s="9" t="s">
        <v>8</v>
      </c>
    </row>
    <row r="9" spans="1:6" x14ac:dyDescent="0.3">
      <c r="A9" s="10" t="s">
        <v>13</v>
      </c>
      <c r="B9" s="11">
        <v>830.05</v>
      </c>
      <c r="C9" s="3" t="s">
        <v>18</v>
      </c>
      <c r="D9" s="3">
        <v>830.05</v>
      </c>
      <c r="E9" s="3" t="s">
        <v>18</v>
      </c>
      <c r="F9" s="12">
        <v>891.48</v>
      </c>
    </row>
    <row r="10" spans="1:6" x14ac:dyDescent="0.3">
      <c r="A10" s="69" t="s">
        <v>12</v>
      </c>
      <c r="B10" s="11">
        <v>783</v>
      </c>
      <c r="C10" s="3">
        <v>783</v>
      </c>
      <c r="D10" s="3">
        <v>783</v>
      </c>
      <c r="E10" s="3">
        <v>783</v>
      </c>
      <c r="F10" s="12">
        <v>783</v>
      </c>
    </row>
    <row r="11" spans="1:6" x14ac:dyDescent="0.3">
      <c r="A11" s="13" t="s">
        <v>4</v>
      </c>
      <c r="B11" s="66" t="s">
        <v>18</v>
      </c>
      <c r="C11" s="67" t="s">
        <v>18</v>
      </c>
      <c r="D11" s="67" t="s">
        <v>18</v>
      </c>
      <c r="E11" s="67" t="s">
        <v>18</v>
      </c>
      <c r="F11" s="68" t="s">
        <v>18</v>
      </c>
    </row>
    <row r="12" spans="1:6" x14ac:dyDescent="0.3">
      <c r="A12" s="14" t="s">
        <v>17</v>
      </c>
      <c r="B12" s="15">
        <f>MIN(B9:B11)</f>
        <v>783</v>
      </c>
      <c r="C12" s="15">
        <f>MIN(C9:C11)</f>
        <v>783</v>
      </c>
      <c r="D12" s="15">
        <f>MIN(D9:D11)</f>
        <v>783</v>
      </c>
      <c r="E12" s="15">
        <f>MIN(E9:E11)</f>
        <v>783</v>
      </c>
      <c r="F12" s="15">
        <f>MIN(F9:F11)</f>
        <v>783</v>
      </c>
    </row>
    <row r="14" spans="1:6" x14ac:dyDescent="0.3">
      <c r="A14" s="16" t="s">
        <v>3</v>
      </c>
    </row>
    <row r="15" spans="1:6" x14ac:dyDescent="0.3">
      <c r="A15" s="17" t="s">
        <v>2</v>
      </c>
    </row>
    <row r="16" spans="1:6" x14ac:dyDescent="0.3">
      <c r="A16" s="17" t="s">
        <v>15</v>
      </c>
    </row>
    <row r="18" spans="1:8" ht="82.2" customHeight="1" x14ac:dyDescent="0.3">
      <c r="A18" s="105" t="s">
        <v>69</v>
      </c>
      <c r="B18" s="105"/>
      <c r="C18" s="105"/>
      <c r="D18" s="105"/>
      <c r="E18" s="105"/>
      <c r="F18" s="105"/>
      <c r="G18" s="105"/>
      <c r="H18" s="105"/>
    </row>
  </sheetData>
  <mergeCells count="2">
    <mergeCell ref="B7:F7"/>
    <mergeCell ref="A18:H18"/>
  </mergeCells>
  <conditionalFormatting sqref="B9:B11">
    <cfRule type="cellIs" dxfId="26" priority="6" operator="equal">
      <formula>$B$12</formula>
    </cfRule>
  </conditionalFormatting>
  <conditionalFormatting sqref="C9:C10">
    <cfRule type="cellIs" dxfId="25" priority="5" operator="equal">
      <formula>$C$12</formula>
    </cfRule>
  </conditionalFormatting>
  <conditionalFormatting sqref="D9:D10">
    <cfRule type="cellIs" dxfId="24" priority="4" operator="equal">
      <formula>$D$12</formula>
    </cfRule>
  </conditionalFormatting>
  <conditionalFormatting sqref="E9:E10">
    <cfRule type="cellIs" dxfId="23" priority="3" operator="equal">
      <formula>$E$12</formula>
    </cfRule>
  </conditionalFormatting>
  <conditionalFormatting sqref="F9:F10">
    <cfRule type="cellIs" dxfId="22" priority="2" operator="equal">
      <formula>$F$12</formula>
    </cfRule>
  </conditionalFormatting>
  <conditionalFormatting sqref="C11:F11">
    <cfRule type="cellIs" dxfId="21" priority="1" operator="equal">
      <formula>$B$12</formula>
    </cfRule>
  </conditionalFormatting>
  <dataValidations count="1">
    <dataValidation type="list" errorStyle="information" allowBlank="1" showInputMessage="1" showErrorMessage="1" sqref="A9:A11" xr:uid="{C711ECE1-33A0-441A-8803-6CADBFF2C530}">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workbookViewId="0">
      <selection activeCell="A15" sqref="A15:F20"/>
    </sheetView>
  </sheetViews>
  <sheetFormatPr defaultRowHeight="14.4" x14ac:dyDescent="0.3"/>
  <cols>
    <col min="1" max="1" width="33.109375" customWidth="1"/>
    <col min="2" max="5" width="15.6640625" customWidth="1"/>
    <col min="6" max="6" width="16.6640625" customWidth="1"/>
    <col min="7" max="7" width="7.5546875" bestFit="1" customWidth="1"/>
    <col min="8" max="8" width="9.109375" style="51"/>
  </cols>
  <sheetData>
    <row r="1" spans="1:6" ht="18" x14ac:dyDescent="0.35">
      <c r="A1" s="2" t="s">
        <v>0</v>
      </c>
    </row>
    <row r="2" spans="1:6" ht="15.6" x14ac:dyDescent="0.3">
      <c r="A2" s="1" t="s">
        <v>55</v>
      </c>
    </row>
    <row r="3" spans="1:6" ht="15.6" x14ac:dyDescent="0.3">
      <c r="A3" s="1" t="s">
        <v>16</v>
      </c>
    </row>
    <row r="4" spans="1:6" ht="15.6" x14ac:dyDescent="0.3">
      <c r="A4" s="1" t="s">
        <v>5</v>
      </c>
      <c r="B4" s="1"/>
    </row>
    <row r="5" spans="1:6" ht="15.6" x14ac:dyDescent="0.3">
      <c r="B5" s="1"/>
      <c r="C5" s="4"/>
      <c r="D5" s="5"/>
    </row>
    <row r="6" spans="1:6" ht="24" customHeight="1" thickBot="1" x14ac:dyDescent="0.35">
      <c r="B6" s="111" t="s">
        <v>9</v>
      </c>
      <c r="C6" s="112"/>
      <c r="D6" s="112"/>
      <c r="E6" s="112"/>
      <c r="F6" s="113"/>
    </row>
    <row r="7" spans="1:6" ht="30" customHeight="1" x14ac:dyDescent="0.3">
      <c r="A7" s="6" t="s">
        <v>1</v>
      </c>
      <c r="B7" s="7" t="s">
        <v>10</v>
      </c>
      <c r="C7" s="8" t="s">
        <v>6</v>
      </c>
      <c r="D7" s="8" t="s">
        <v>7</v>
      </c>
      <c r="E7" s="8" t="s">
        <v>11</v>
      </c>
      <c r="F7" s="9" t="s">
        <v>8</v>
      </c>
    </row>
    <row r="8" spans="1:6" ht="30" customHeight="1" x14ac:dyDescent="0.3">
      <c r="A8" s="10" t="s">
        <v>14</v>
      </c>
      <c r="B8" s="11" t="s">
        <v>18</v>
      </c>
      <c r="C8" s="3" t="s">
        <v>18</v>
      </c>
      <c r="D8" s="3" t="s">
        <v>18</v>
      </c>
      <c r="E8" s="3" t="s">
        <v>18</v>
      </c>
      <c r="F8" s="12" t="s">
        <v>18</v>
      </c>
    </row>
    <row r="9" spans="1:6" ht="30" customHeight="1" x14ac:dyDescent="0.3">
      <c r="A9" s="10" t="s">
        <v>4</v>
      </c>
      <c r="B9" s="11" t="s">
        <v>18</v>
      </c>
      <c r="C9" s="3" t="s">
        <v>18</v>
      </c>
      <c r="D9" s="3" t="s">
        <v>18</v>
      </c>
      <c r="E9" s="3" t="s">
        <v>18</v>
      </c>
      <c r="F9" s="12" t="s">
        <v>18</v>
      </c>
    </row>
    <row r="10" spans="1:6" ht="30" customHeight="1" x14ac:dyDescent="0.3">
      <c r="A10" s="39" t="s">
        <v>12</v>
      </c>
      <c r="B10" s="36">
        <v>688</v>
      </c>
      <c r="C10" s="37">
        <v>688</v>
      </c>
      <c r="D10" s="37">
        <v>688</v>
      </c>
      <c r="E10" s="37">
        <v>688</v>
      </c>
      <c r="F10" s="38">
        <v>688</v>
      </c>
    </row>
    <row r="12" spans="1:6" x14ac:dyDescent="0.3">
      <c r="A12" s="16" t="s">
        <v>46</v>
      </c>
    </row>
    <row r="13" spans="1:6" x14ac:dyDescent="0.3">
      <c r="A13" s="17"/>
    </row>
    <row r="14" spans="1:6" x14ac:dyDescent="0.3">
      <c r="A14" s="17"/>
    </row>
    <row r="15" spans="1:6" ht="15" thickBot="1" x14ac:dyDescent="0.35">
      <c r="A15" s="63" t="s">
        <v>54</v>
      </c>
      <c r="B15" s="111" t="s">
        <v>49</v>
      </c>
      <c r="C15" s="112"/>
      <c r="D15" s="112"/>
      <c r="E15" s="112"/>
      <c r="F15" s="113"/>
    </row>
    <row r="16" spans="1:6" ht="28.8" x14ac:dyDescent="0.3">
      <c r="A16" s="41" t="s">
        <v>47</v>
      </c>
      <c r="B16" s="7" t="s">
        <v>10</v>
      </c>
      <c r="C16" s="8" t="s">
        <v>6</v>
      </c>
      <c r="D16" s="8" t="s">
        <v>7</v>
      </c>
      <c r="E16" s="8" t="s">
        <v>11</v>
      </c>
      <c r="F16" s="9" t="s">
        <v>8</v>
      </c>
    </row>
    <row r="17" spans="1:8" x14ac:dyDescent="0.3">
      <c r="A17" s="42" t="s">
        <v>48</v>
      </c>
      <c r="B17" s="44">
        <v>600</v>
      </c>
      <c r="C17" s="43">
        <v>200</v>
      </c>
      <c r="D17" s="43">
        <v>250</v>
      </c>
      <c r="E17" s="43">
        <v>25</v>
      </c>
      <c r="F17" s="45">
        <v>180</v>
      </c>
      <c r="G17" s="49">
        <f>SUM(B17:F17)</f>
        <v>1255</v>
      </c>
      <c r="H17" s="51" t="s">
        <v>51</v>
      </c>
    </row>
    <row r="18" spans="1:8" x14ac:dyDescent="0.3">
      <c r="A18" s="10" t="s">
        <v>14</v>
      </c>
      <c r="B18" s="11" t="s">
        <v>18</v>
      </c>
      <c r="C18" s="3" t="s">
        <v>18</v>
      </c>
      <c r="D18" s="3" t="s">
        <v>18</v>
      </c>
      <c r="E18" s="3" t="s">
        <v>18</v>
      </c>
      <c r="F18" s="12" t="s">
        <v>18</v>
      </c>
    </row>
    <row r="19" spans="1:8" x14ac:dyDescent="0.3">
      <c r="A19" s="10" t="s">
        <v>4</v>
      </c>
      <c r="B19" s="11" t="s">
        <v>18</v>
      </c>
      <c r="C19" s="3" t="s">
        <v>18</v>
      </c>
      <c r="D19" s="3" t="s">
        <v>18</v>
      </c>
      <c r="E19" s="3" t="s">
        <v>18</v>
      </c>
      <c r="F19" s="12" t="s">
        <v>18</v>
      </c>
    </row>
    <row r="20" spans="1:8" x14ac:dyDescent="0.3">
      <c r="A20" s="13" t="s">
        <v>12</v>
      </c>
      <c r="B20" s="46">
        <f>B10*B17</f>
        <v>412800</v>
      </c>
      <c r="C20" s="47">
        <f t="shared" ref="C20:F20" si="0">C10*C17</f>
        <v>137600</v>
      </c>
      <c r="D20" s="47">
        <f t="shared" si="0"/>
        <v>172000</v>
      </c>
      <c r="E20" s="47">
        <f t="shared" si="0"/>
        <v>17200</v>
      </c>
      <c r="F20" s="48">
        <f t="shared" si="0"/>
        <v>123840</v>
      </c>
      <c r="G20" s="50">
        <f>SUM(B20:F20)/G17</f>
        <v>688</v>
      </c>
      <c r="H20" s="51" t="s">
        <v>50</v>
      </c>
    </row>
    <row r="22" spans="1:8" ht="68.25" customHeight="1" x14ac:dyDescent="0.3">
      <c r="A22" s="105" t="s">
        <v>52</v>
      </c>
      <c r="B22" s="105"/>
      <c r="C22" s="105"/>
      <c r="D22" s="105"/>
      <c r="E22" s="105"/>
      <c r="F22" s="105"/>
      <c r="G22" s="105"/>
      <c r="H22" s="105"/>
    </row>
    <row r="23" spans="1:8" x14ac:dyDescent="0.3">
      <c r="A23" s="64"/>
      <c r="B23" s="64"/>
      <c r="C23" s="64"/>
      <c r="D23" s="64"/>
      <c r="E23" s="64"/>
      <c r="F23" s="64"/>
      <c r="G23" s="64"/>
      <c r="H23" s="64"/>
    </row>
    <row r="24" spans="1:8" x14ac:dyDescent="0.3">
      <c r="A24" s="64"/>
      <c r="B24" s="64"/>
      <c r="C24" s="64"/>
      <c r="D24" s="64"/>
      <c r="E24" s="64"/>
      <c r="F24" s="64"/>
      <c r="G24" s="64"/>
      <c r="H24" s="64"/>
    </row>
    <row r="25" spans="1:8" x14ac:dyDescent="0.3">
      <c r="A25" s="40" t="s">
        <v>53</v>
      </c>
    </row>
    <row r="26" spans="1:8" ht="15" thickBot="1" x14ac:dyDescent="0.35">
      <c r="A26" s="114" t="s">
        <v>67</v>
      </c>
      <c r="B26" s="111" t="s">
        <v>9</v>
      </c>
      <c r="C26" s="112"/>
      <c r="D26" s="112"/>
      <c r="E26" s="112"/>
      <c r="F26" s="113"/>
    </row>
    <row r="27" spans="1:8" ht="28.8" x14ac:dyDescent="0.3">
      <c r="A27" s="115"/>
      <c r="B27" s="7" t="s">
        <v>10</v>
      </c>
      <c r="C27" s="8" t="s">
        <v>6</v>
      </c>
      <c r="D27" s="8" t="s">
        <v>7</v>
      </c>
      <c r="E27" s="8" t="s">
        <v>11</v>
      </c>
      <c r="F27" s="9" t="s">
        <v>8</v>
      </c>
    </row>
    <row r="28" spans="1:8" x14ac:dyDescent="0.3">
      <c r="A28" s="53" t="s">
        <v>64</v>
      </c>
      <c r="B28" s="57">
        <v>578</v>
      </c>
      <c r="C28" s="58">
        <v>578</v>
      </c>
      <c r="D28" s="58">
        <v>578</v>
      </c>
      <c r="E28" s="58">
        <v>578</v>
      </c>
      <c r="F28" s="59">
        <v>578</v>
      </c>
    </row>
    <row r="29" spans="1:8" x14ac:dyDescent="0.3">
      <c r="A29" s="54" t="s">
        <v>65</v>
      </c>
      <c r="B29" s="60">
        <f>B10-B28</f>
        <v>110</v>
      </c>
      <c r="C29" s="61">
        <f t="shared" ref="C29:F29" si="1">C10-C28</f>
        <v>110</v>
      </c>
      <c r="D29" s="61">
        <f t="shared" si="1"/>
        <v>110</v>
      </c>
      <c r="E29" s="61">
        <f t="shared" si="1"/>
        <v>110</v>
      </c>
      <c r="F29" s="59">
        <f t="shared" si="1"/>
        <v>110</v>
      </c>
    </row>
    <row r="30" spans="1:8" x14ac:dyDescent="0.3">
      <c r="A30" s="55" t="s">
        <v>66</v>
      </c>
      <c r="B30" s="56">
        <f>B29/B28</f>
        <v>0.19031141868512111</v>
      </c>
      <c r="C30" s="52">
        <f t="shared" ref="C30:F30" si="2">C29/C28</f>
        <v>0.19031141868512111</v>
      </c>
      <c r="D30" s="52">
        <f t="shared" si="2"/>
        <v>0.19031141868512111</v>
      </c>
      <c r="E30" s="52">
        <f t="shared" si="2"/>
        <v>0.19031141868512111</v>
      </c>
      <c r="F30" s="62">
        <f t="shared" si="2"/>
        <v>0.19031141868512111</v>
      </c>
    </row>
  </sheetData>
  <mergeCells count="5">
    <mergeCell ref="B6:F6"/>
    <mergeCell ref="B15:F15"/>
    <mergeCell ref="A22:H22"/>
    <mergeCell ref="A26:A27"/>
    <mergeCell ref="B26:F26"/>
  </mergeCells>
  <conditionalFormatting sqref="D10 D8">
    <cfRule type="cellIs" dxfId="20" priority="11" operator="equal">
      <formula>#REF!</formula>
    </cfRule>
  </conditionalFormatting>
  <conditionalFormatting sqref="E10 E8">
    <cfRule type="cellIs" dxfId="19" priority="12" operator="equal">
      <formula>#REF!</formula>
    </cfRule>
  </conditionalFormatting>
  <conditionalFormatting sqref="F10 F8">
    <cfRule type="cellIs" dxfId="18" priority="13" operator="equal">
      <formula>#REF!</formula>
    </cfRule>
  </conditionalFormatting>
  <conditionalFormatting sqref="D9:F9 C8:C10">
    <cfRule type="cellIs" dxfId="17" priority="14" operator="equal">
      <formula>#REF!</formula>
    </cfRule>
  </conditionalFormatting>
  <conditionalFormatting sqref="B8:B10">
    <cfRule type="cellIs" dxfId="16" priority="15" operator="equal">
      <formula>#REF!</formula>
    </cfRule>
  </conditionalFormatting>
  <conditionalFormatting sqref="D20">
    <cfRule type="cellIs" dxfId="15" priority="6" operator="equal">
      <formula>#REF!</formula>
    </cfRule>
  </conditionalFormatting>
  <conditionalFormatting sqref="E20">
    <cfRule type="cellIs" dxfId="14" priority="7" operator="equal">
      <formula>#REF!</formula>
    </cfRule>
  </conditionalFormatting>
  <conditionalFormatting sqref="F20">
    <cfRule type="cellIs" dxfId="13" priority="8" operator="equal">
      <formula>#REF!</formula>
    </cfRule>
  </conditionalFormatting>
  <conditionalFormatting sqref="C20">
    <cfRule type="cellIs" dxfId="12" priority="9" operator="equal">
      <formula>#REF!</formula>
    </cfRule>
  </conditionalFormatting>
  <conditionalFormatting sqref="B20">
    <cfRule type="cellIs" dxfId="11" priority="10" operator="equal">
      <formula>#REF!</formula>
    </cfRule>
  </conditionalFormatting>
  <conditionalFormatting sqref="D18">
    <cfRule type="cellIs" dxfId="10" priority="1" operator="equal">
      <formula>#REF!</formula>
    </cfRule>
  </conditionalFormatting>
  <conditionalFormatting sqref="E18">
    <cfRule type="cellIs" dxfId="9" priority="2" operator="equal">
      <formula>#REF!</formula>
    </cfRule>
  </conditionalFormatting>
  <conditionalFormatting sqref="F18">
    <cfRule type="cellIs" dxfId="8" priority="3" operator="equal">
      <formula>#REF!</formula>
    </cfRule>
  </conditionalFormatting>
  <conditionalFormatting sqref="D19:F19 C18:C19">
    <cfRule type="cellIs" dxfId="7" priority="4" operator="equal">
      <formula>#REF!</formula>
    </cfRule>
  </conditionalFormatting>
  <conditionalFormatting sqref="B18:B19">
    <cfRule type="cellIs" dxfId="6" priority="5" operator="equal">
      <formula>#REF!</formula>
    </cfRule>
  </conditionalFormatting>
  <dataValidations count="1">
    <dataValidation type="list" allowBlank="1" showInputMessage="1" showErrorMessage="1" sqref="A8:A10" xr:uid="{00000000-0002-0000-0300-000000000000}">
      <formula1>#REF!</formula1>
    </dataValidation>
  </dataValidations>
  <pageMargins left="0.7" right="0.7" top="0.75" bottom="0.75" header="0.3" footer="0.3"/>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
  <sheetViews>
    <sheetView workbookViewId="0">
      <selection activeCell="C24" sqref="C24"/>
    </sheetView>
  </sheetViews>
  <sheetFormatPr defaultRowHeight="14.4" x14ac:dyDescent="0.3"/>
  <cols>
    <col min="1" max="1" width="33.109375" customWidth="1"/>
    <col min="2" max="5" width="15.6640625" customWidth="1"/>
    <col min="6" max="6" width="16.6640625" customWidth="1"/>
  </cols>
  <sheetData>
    <row r="1" spans="1:6" s="19" customFormat="1" ht="13.8" x14ac:dyDescent="0.3">
      <c r="A1" s="18" t="s">
        <v>0</v>
      </c>
    </row>
    <row r="2" spans="1:6" s="19" customFormat="1" ht="13.8" x14ac:dyDescent="0.3">
      <c r="A2" s="19" t="s">
        <v>19</v>
      </c>
    </row>
    <row r="3" spans="1:6" s="19" customFormat="1" ht="13.8" x14ac:dyDescent="0.3">
      <c r="A3" s="19" t="s">
        <v>20</v>
      </c>
    </row>
    <row r="4" spans="1:6" s="19" customFormat="1" thickBot="1" x14ac:dyDescent="0.35">
      <c r="A4" s="19" t="s">
        <v>21</v>
      </c>
    </row>
    <row r="5" spans="1:6" s="19" customFormat="1" ht="55.8" thickBot="1" x14ac:dyDescent="0.35">
      <c r="A5" s="20" t="s">
        <v>1</v>
      </c>
      <c r="B5" s="21" t="s">
        <v>22</v>
      </c>
      <c r="C5" s="21" t="s">
        <v>23</v>
      </c>
      <c r="D5" s="21" t="s">
        <v>24</v>
      </c>
      <c r="E5" s="21" t="s">
        <v>25</v>
      </c>
      <c r="F5" s="21" t="s">
        <v>26</v>
      </c>
    </row>
    <row r="6" spans="1:6" s="19" customFormat="1" ht="30" customHeight="1" x14ac:dyDescent="0.3">
      <c r="A6" s="22" t="s">
        <v>27</v>
      </c>
      <c r="B6" s="23">
        <v>616</v>
      </c>
      <c r="C6" s="23">
        <v>616</v>
      </c>
      <c r="D6" s="23">
        <v>616</v>
      </c>
      <c r="E6" s="23">
        <v>616</v>
      </c>
      <c r="F6" s="24">
        <v>616</v>
      </c>
    </row>
    <row r="7" spans="1:6" s="19" customFormat="1" ht="30" customHeight="1" x14ac:dyDescent="0.3">
      <c r="A7" s="25" t="s">
        <v>12</v>
      </c>
      <c r="B7" s="26">
        <v>578</v>
      </c>
      <c r="C7" s="26">
        <v>578</v>
      </c>
      <c r="D7" s="26">
        <v>578</v>
      </c>
      <c r="E7" s="26">
        <v>578</v>
      </c>
      <c r="F7" s="27">
        <v>578</v>
      </c>
    </row>
    <row r="8" spans="1:6" s="19" customFormat="1" ht="30" customHeight="1" x14ac:dyDescent="0.3">
      <c r="A8" s="22" t="s">
        <v>14</v>
      </c>
      <c r="B8" s="23" t="s">
        <v>28</v>
      </c>
      <c r="C8" s="23" t="s">
        <v>28</v>
      </c>
      <c r="D8" s="23" t="s">
        <v>28</v>
      </c>
      <c r="E8" s="23" t="s">
        <v>28</v>
      </c>
      <c r="F8" s="23" t="s">
        <v>28</v>
      </c>
    </row>
    <row r="9" spans="1:6" s="19" customFormat="1" ht="30" customHeight="1" x14ac:dyDescent="0.3">
      <c r="A9" s="28" t="s">
        <v>4</v>
      </c>
      <c r="B9" s="29" t="s">
        <v>28</v>
      </c>
      <c r="C9" s="23" t="s">
        <v>28</v>
      </c>
      <c r="D9" s="23" t="s">
        <v>28</v>
      </c>
      <c r="E9" s="23" t="s">
        <v>28</v>
      </c>
      <c r="F9" s="23" t="s">
        <v>28</v>
      </c>
    </row>
    <row r="10" spans="1:6" s="19" customFormat="1" ht="13.8" x14ac:dyDescent="0.3"/>
    <row r="11" spans="1:6" s="19" customFormat="1" ht="13.8" x14ac:dyDescent="0.3">
      <c r="A11" s="30" t="s">
        <v>29</v>
      </c>
    </row>
  </sheetData>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0"/>
  <sheetViews>
    <sheetView topLeftCell="A4" workbookViewId="0">
      <selection activeCell="D33" sqref="D33:D34"/>
    </sheetView>
  </sheetViews>
  <sheetFormatPr defaultRowHeight="14.4" x14ac:dyDescent="0.3"/>
  <cols>
    <col min="1" max="1" width="25.109375" customWidth="1"/>
    <col min="2" max="2" width="16.6640625" customWidth="1"/>
    <col min="3" max="9" width="15.6640625" customWidth="1"/>
  </cols>
  <sheetData>
    <row r="1" spans="1:9" ht="15.9" customHeight="1" x14ac:dyDescent="0.35">
      <c r="A1" s="2" t="s">
        <v>0</v>
      </c>
      <c r="B1" s="2"/>
    </row>
    <row r="2" spans="1:9" ht="15.9" customHeight="1" x14ac:dyDescent="0.3">
      <c r="A2" s="4" t="s">
        <v>63</v>
      </c>
      <c r="B2" s="4"/>
    </row>
    <row r="3" spans="1:9" ht="15.9" customHeight="1" x14ac:dyDescent="0.3">
      <c r="A3" s="75" t="s">
        <v>54</v>
      </c>
      <c r="B3" s="75"/>
    </row>
    <row r="4" spans="1:9" ht="15.9" customHeight="1" x14ac:dyDescent="0.3"/>
    <row r="5" spans="1:9" ht="15.9" customHeight="1" x14ac:dyDescent="0.3">
      <c r="A5" s="76"/>
      <c r="B5" s="77">
        <v>2013</v>
      </c>
      <c r="C5" s="77">
        <v>2014</v>
      </c>
      <c r="D5" s="77">
        <v>2015</v>
      </c>
      <c r="E5" s="77">
        <v>2016</v>
      </c>
      <c r="F5" s="77">
        <v>2017</v>
      </c>
      <c r="G5" s="77">
        <v>2018</v>
      </c>
      <c r="H5" s="77">
        <v>2019</v>
      </c>
    </row>
    <row r="6" spans="1:9" s="34" customFormat="1" ht="15" thickBot="1" x14ac:dyDescent="0.35">
      <c r="A6" s="78" t="s">
        <v>76</v>
      </c>
      <c r="B6" s="79" t="s">
        <v>77</v>
      </c>
      <c r="C6" s="79" t="s">
        <v>77</v>
      </c>
      <c r="D6" s="79" t="s">
        <v>78</v>
      </c>
      <c r="E6" s="79" t="s">
        <v>78</v>
      </c>
      <c r="F6" s="79" t="s">
        <v>78</v>
      </c>
      <c r="G6" s="79" t="s">
        <v>78</v>
      </c>
      <c r="H6" s="79" t="s">
        <v>77</v>
      </c>
      <c r="I6" s="80"/>
    </row>
    <row r="7" spans="1:9" ht="15.9" customHeight="1" x14ac:dyDescent="0.3">
      <c r="A7" s="82" t="s">
        <v>10</v>
      </c>
      <c r="B7" s="73">
        <v>619</v>
      </c>
      <c r="C7" s="73">
        <v>600</v>
      </c>
      <c r="D7" s="73">
        <v>618</v>
      </c>
      <c r="E7" s="73">
        <v>479</v>
      </c>
      <c r="F7" s="73">
        <v>578</v>
      </c>
      <c r="G7" s="73">
        <v>688</v>
      </c>
      <c r="H7" s="72">
        <v>830.05</v>
      </c>
      <c r="I7" s="51"/>
    </row>
    <row r="8" spans="1:9" ht="15.9" customHeight="1" x14ac:dyDescent="0.3">
      <c r="A8" s="82" t="s">
        <v>6</v>
      </c>
      <c r="B8" s="73">
        <v>700</v>
      </c>
      <c r="C8" s="73"/>
      <c r="D8" s="73"/>
      <c r="E8" s="73">
        <v>479</v>
      </c>
      <c r="F8" s="73">
        <v>578</v>
      </c>
      <c r="G8" s="73">
        <v>688</v>
      </c>
      <c r="H8" s="72" t="s">
        <v>18</v>
      </c>
      <c r="I8" s="51"/>
    </row>
    <row r="9" spans="1:9" ht="15.9" customHeight="1" x14ac:dyDescent="0.3">
      <c r="A9" s="82" t="s">
        <v>7</v>
      </c>
      <c r="B9" s="73">
        <v>650</v>
      </c>
      <c r="C9" s="73">
        <v>600</v>
      </c>
      <c r="D9" s="73">
        <v>618</v>
      </c>
      <c r="E9" s="73">
        <v>479</v>
      </c>
      <c r="F9" s="73">
        <v>578</v>
      </c>
      <c r="G9" s="73">
        <v>688</v>
      </c>
      <c r="H9" s="72">
        <v>830.05</v>
      </c>
      <c r="I9" s="51"/>
    </row>
    <row r="10" spans="1:9" ht="15.9" customHeight="1" x14ac:dyDescent="0.3">
      <c r="A10" s="82" t="s">
        <v>11</v>
      </c>
      <c r="B10" s="73">
        <v>630</v>
      </c>
      <c r="C10" s="73">
        <v>600</v>
      </c>
      <c r="D10" s="73">
        <v>618</v>
      </c>
      <c r="E10" s="73">
        <v>479</v>
      </c>
      <c r="F10" s="73">
        <v>578</v>
      </c>
      <c r="G10" s="73">
        <v>688</v>
      </c>
      <c r="H10" s="72" t="s">
        <v>18</v>
      </c>
      <c r="I10" s="51"/>
    </row>
    <row r="11" spans="1:9" ht="15.9" customHeight="1" x14ac:dyDescent="0.3">
      <c r="A11" s="82" t="s">
        <v>8</v>
      </c>
      <c r="B11" s="73">
        <v>587</v>
      </c>
      <c r="C11" s="73">
        <v>600</v>
      </c>
      <c r="D11" s="73">
        <v>618</v>
      </c>
      <c r="E11" s="73">
        <v>479</v>
      </c>
      <c r="F11" s="73">
        <v>578</v>
      </c>
      <c r="G11" s="73">
        <v>688</v>
      </c>
      <c r="H11" s="72">
        <v>891.48</v>
      </c>
      <c r="I11" s="51"/>
    </row>
    <row r="12" spans="1:9" ht="15.9" customHeight="1" x14ac:dyDescent="0.3">
      <c r="A12" s="82" t="s">
        <v>72</v>
      </c>
      <c r="B12" s="73">
        <v>579</v>
      </c>
      <c r="C12" s="73"/>
      <c r="D12" s="73"/>
      <c r="E12" s="73"/>
      <c r="F12" s="73"/>
      <c r="G12" s="73"/>
      <c r="H12" s="72"/>
    </row>
    <row r="13" spans="1:9" ht="15.9" customHeight="1" x14ac:dyDescent="0.3">
      <c r="H13" s="81"/>
    </row>
    <row r="14" spans="1:9" ht="15.9" customHeight="1" x14ac:dyDescent="0.3">
      <c r="H14" s="81"/>
    </row>
    <row r="15" spans="1:9" ht="15.9" customHeight="1" x14ac:dyDescent="0.3">
      <c r="H15" s="81"/>
    </row>
    <row r="16" spans="1:9" ht="15.9" customHeight="1" x14ac:dyDescent="0.3">
      <c r="H16" s="81"/>
    </row>
    <row r="17" spans="8:8" ht="15.9" customHeight="1" x14ac:dyDescent="0.3">
      <c r="H17" s="81"/>
    </row>
    <row r="18" spans="8:8" ht="15.9" customHeight="1" x14ac:dyDescent="0.3"/>
    <row r="19" spans="8:8" ht="15.9" customHeight="1" x14ac:dyDescent="0.3"/>
    <row r="20" spans="8:8" ht="15.9" customHeight="1" x14ac:dyDescent="0.3"/>
  </sheetData>
  <conditionalFormatting sqref="H9">
    <cfRule type="cellIs" dxfId="5" priority="2" operator="equal">
      <formula>#REF!</formula>
    </cfRule>
  </conditionalFormatting>
  <conditionalFormatting sqref="H12">
    <cfRule type="cellIs" dxfId="4" priority="1" operator="equal">
      <formula>#REF!</formula>
    </cfRule>
  </conditionalFormatting>
  <conditionalFormatting sqref="H8">
    <cfRule type="cellIs" dxfId="3" priority="5" operator="equal">
      <formula>#REF!</formula>
    </cfRule>
  </conditionalFormatting>
  <conditionalFormatting sqref="H7">
    <cfRule type="cellIs" dxfId="2" priority="6" operator="equal">
      <formula>#REF!</formula>
    </cfRule>
  </conditionalFormatting>
  <conditionalFormatting sqref="H10">
    <cfRule type="cellIs" dxfId="1" priority="3" operator="equal">
      <formula>#REF!</formula>
    </cfRule>
  </conditionalFormatting>
  <conditionalFormatting sqref="H11">
    <cfRule type="cellIs" dxfId="0" priority="4" operator="equal">
      <formula>#REF!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2023</vt:lpstr>
      <vt:lpstr>Bid Review</vt:lpstr>
      <vt:lpstr>2022</vt:lpstr>
      <vt:lpstr>2019</vt:lpstr>
      <vt:lpstr>2018</vt:lpstr>
      <vt:lpstr>2017</vt:lpstr>
      <vt:lpstr>Historical</vt:lpstr>
    </vt:vector>
  </TitlesOfParts>
  <Company>DSRSD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Louanne Ivy</dc:creator>
  <cp:lastModifiedBy>Jennifer Dyment</cp:lastModifiedBy>
  <cp:lastPrinted>2019-04-17T19:33:13Z</cp:lastPrinted>
  <dcterms:created xsi:type="dcterms:W3CDTF">2016-03-29T20:06:59Z</dcterms:created>
  <dcterms:modified xsi:type="dcterms:W3CDTF">2023-02-28T17:13:06Z</dcterms:modified>
</cp:coreProperties>
</file>