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Cloud\Box\BACWA FY2017-present\COLLABORATIVES\BACC\BACC FY 2024-2025\Bid Submittal\07-2024 Ferrous Chloride\"/>
    </mc:Choice>
  </mc:AlternateContent>
  <xr:revisionPtr revIDLastSave="0" documentId="13_ncr:1_{0784F809-074A-4B80-88C9-D93550E81207}" xr6:coauthVersionLast="47" xr6:coauthVersionMax="47" xr10:uidLastSave="{00000000-0000-0000-0000-000000000000}"/>
  <bookViews>
    <workbookView xWindow="-108" yWindow="-108" windowWidth="23256" windowHeight="12576" activeTab="1" xr2:uid="{00000000-000D-0000-FFFF-FFFF00000000}"/>
  </bookViews>
  <sheets>
    <sheet name="2024" sheetId="14" r:id="rId1"/>
    <sheet name="Bid Review" sheetId="8" r:id="rId2"/>
    <sheet name="2023 " sheetId="15" r:id="rId3"/>
    <sheet name="2022" sheetId="13" r:id="rId4"/>
    <sheet name="2019" sheetId="12" r:id="rId5"/>
    <sheet name="2018" sheetId="10" r:id="rId6"/>
    <sheet name="2017" sheetId="7" r:id="rId7"/>
    <sheet name="Historical" sheetId="11" r:id="rId8"/>
  </sheets>
  <definedNames>
    <definedName name="_xlnm.Print_Area" localSheetId="6">'2017'!#REF!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2" i="15" l="1"/>
  <c r="F22" i="15"/>
  <c r="E22" i="15"/>
  <c r="D22" i="15"/>
  <c r="C22" i="15"/>
  <c r="F22" i="14"/>
  <c r="G22" i="14"/>
  <c r="E22" i="14"/>
  <c r="D22" i="14"/>
  <c r="C22" i="14"/>
  <c r="G24" i="13"/>
  <c r="F24" i="13"/>
  <c r="E24" i="13"/>
  <c r="D24" i="13"/>
  <c r="C24" i="13"/>
  <c r="F12" i="12"/>
  <c r="E12" i="12"/>
  <c r="D12" i="12"/>
  <c r="C12" i="12"/>
  <c r="B12" i="12"/>
  <c r="A10" i="8" l="1"/>
  <c r="A11" i="8" s="1"/>
  <c r="A12" i="8" s="1"/>
  <c r="A13" i="8" s="1"/>
  <c r="A14" i="8" s="1"/>
  <c r="A15" i="8" s="1"/>
  <c r="A16" i="8" s="1"/>
  <c r="A17" i="8" s="1"/>
  <c r="A18" i="8" s="1"/>
  <c r="A19" i="8" s="1"/>
  <c r="A20" i="8" s="1"/>
  <c r="A21" i="8" s="1"/>
  <c r="A22" i="8" s="1"/>
  <c r="A23" i="8" s="1"/>
  <c r="A24" i="8" s="1"/>
  <c r="F29" i="10" l="1"/>
  <c r="F30" i="10" s="1"/>
  <c r="E29" i="10"/>
  <c r="E30" i="10" s="1"/>
  <c r="D29" i="10"/>
  <c r="D30" i="10" s="1"/>
  <c r="C29" i="10"/>
  <c r="C30" i="10" s="1"/>
  <c r="B29" i="10"/>
  <c r="B30" i="10" s="1"/>
  <c r="F20" i="10"/>
  <c r="E20" i="10"/>
  <c r="D20" i="10"/>
  <c r="C20" i="10"/>
  <c r="B20" i="10"/>
  <c r="G17" i="10"/>
  <c r="G20" i="10" l="1"/>
</calcChain>
</file>

<file path=xl/sharedStrings.xml><?xml version="1.0" encoding="utf-8"?>
<sst xmlns="http://schemas.openxmlformats.org/spreadsheetml/2006/main" count="313" uniqueCount="111">
  <si>
    <t>BAY AREA CHEMICAL CONSORTIUM</t>
  </si>
  <si>
    <t>Name of Bidder</t>
  </si>
  <si>
    <t>All bids submitted are reflected on this bid sheet.</t>
  </si>
  <si>
    <t>Apparent Low Bid</t>
  </si>
  <si>
    <t>Univar USA Inc.</t>
  </si>
  <si>
    <t>Open Date: Tuesday, April 10, 2018 at 9:00 a.m. PDT</t>
  </si>
  <si>
    <t>Marin Sonoma Napa</t>
  </si>
  <si>
    <t>North Bay</t>
  </si>
  <si>
    <t>Tri Valley</t>
  </si>
  <si>
    <t>Unit price per dry ton</t>
  </si>
  <si>
    <t>East Bay</t>
  </si>
  <si>
    <t>Peninsula</t>
  </si>
  <si>
    <t>California Water Technologies, LLC</t>
  </si>
  <si>
    <t>Kemira Water Solutions, Inc.</t>
  </si>
  <si>
    <t>Pencco, Inc.</t>
  </si>
  <si>
    <t>The listing of a bid should not be construed as any  indication that BACC accepts such bid as responsive.</t>
  </si>
  <si>
    <r>
      <t xml:space="preserve">Supply and Delivery of </t>
    </r>
    <r>
      <rPr>
        <b/>
        <sz val="12"/>
        <color theme="1"/>
        <rFont val="Calibri"/>
        <family val="2"/>
        <scheme val="minor"/>
      </rPr>
      <t>Ferrous Chloride</t>
    </r>
    <r>
      <rPr>
        <sz val="12"/>
        <color theme="1"/>
        <rFont val="Calibri"/>
        <family val="2"/>
        <scheme val="minor"/>
      </rPr>
      <t xml:space="preserve"> for Fiscal Year 2018/2019</t>
    </r>
  </si>
  <si>
    <t>APPARENT LOW BID</t>
  </si>
  <si>
    <t>no bid</t>
  </si>
  <si>
    <t>Final Bid Tabulation for Bid No. 07-2017</t>
  </si>
  <si>
    <t>Supply and Delivery of Ferrous Chloride</t>
  </si>
  <si>
    <t>Open Date: Tuesday, April 4, 2017 at 9:00 a.m. PDT</t>
  </si>
  <si>
    <t>North Bay
Unit Price
Per Dry Ton</t>
  </si>
  <si>
    <t>East Bay
Unit Price
Per Dry Ton</t>
  </si>
  <si>
    <t>Tri-Valley
Unit Price
Per Dry Ton</t>
  </si>
  <si>
    <t>Peninsula
Unit Price
Per Dry Ton</t>
  </si>
  <si>
    <t>Marin-Sonoma-Napa
Unit Price
Per Dry Ton</t>
  </si>
  <si>
    <t>Kemira Water Solutions</t>
  </si>
  <si>
    <t>No Bid</t>
  </si>
  <si>
    <t>Lowest Responsive Bid</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</si>
  <si>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</si>
  <si>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</si>
  <si>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</si>
  <si>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</si>
  <si>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</si>
  <si>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</si>
  <si>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</si>
  <si>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</si>
  <si>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</si>
  <si>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</si>
  <si>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</si>
  <si>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</si>
  <si>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</si>
  <si>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</si>
  <si>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</si>
  <si>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</si>
  <si>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Lowest responsive bid</t>
  </si>
  <si>
    <t>Aggregate Cost Calculation:</t>
  </si>
  <si>
    <t>Estimated annual quantity</t>
  </si>
  <si>
    <t>in dry tons</t>
  </si>
  <si>
    <t>aggregate cost/dry ton</t>
  </si>
  <si>
    <t>total qty</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</si>
  <si>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</si>
  <si>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</si>
  <si>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Single Bid Award</t>
  </si>
  <si>
    <r>
      <rPr>
        <b/>
        <sz val="12"/>
        <color theme="1"/>
        <rFont val="Calibri"/>
        <family val="2"/>
        <scheme val="minor"/>
      </rPr>
      <t xml:space="preserve">Final </t>
    </r>
    <r>
      <rPr>
        <sz val="12"/>
        <color theme="1"/>
        <rFont val="Calibri"/>
        <family val="2"/>
        <scheme val="minor"/>
      </rPr>
      <t>Bid Tabulation for</t>
    </r>
    <r>
      <rPr>
        <b/>
        <sz val="12"/>
        <color theme="1"/>
        <rFont val="Calibri"/>
        <family val="2"/>
        <scheme val="minor"/>
      </rPr>
      <t xml:space="preserve"> Bid No. 07-2018</t>
    </r>
  </si>
  <si>
    <t xml:space="preserve">Preliminary Bid Tabulation for </t>
  </si>
  <si>
    <r>
      <t xml:space="preserve">Supply and Delivery of </t>
    </r>
    <r>
      <rPr>
        <b/>
        <sz val="12"/>
        <color theme="1"/>
        <rFont val="Calibri"/>
        <family val="2"/>
        <scheme val="minor"/>
      </rPr>
      <t/>
    </r>
  </si>
  <si>
    <t>for the period</t>
  </si>
  <si>
    <t>FYE 2019/2020</t>
  </si>
  <si>
    <t>Bid Open Date</t>
  </si>
  <si>
    <t>Tuesday, April 2, 2019 at 9:00 PDT</t>
  </si>
  <si>
    <t>Bid No. 07-2019</t>
  </si>
  <si>
    <t>Ferrous Chloride</t>
  </si>
  <si>
    <t>2018 Awarded Unit Price</t>
  </si>
  <si>
    <t>$ Increase/Decrease in 2019</t>
  </si>
  <si>
    <t xml:space="preserve"> % Increase/Decrease in 2019</t>
  </si>
  <si>
    <t>2018 Bid Awarded to: California Water Technologies, LLC</t>
  </si>
  <si>
    <t>Bidder</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</si>
  <si>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</si>
  <si>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Received in sealed envelope by bid deadline above</t>
  </si>
  <si>
    <t>Item #</t>
  </si>
  <si>
    <t>Central Valley</t>
  </si>
  <si>
    <t>email from California Water Tech/PVS of their decision to stand firm on their deviation language</t>
  </si>
  <si>
    <t>per dry ton</t>
  </si>
  <si>
    <t>Kemira</t>
  </si>
  <si>
    <t>California Water Tech</t>
  </si>
  <si>
    <t>Bay Area Clean Water Agencies</t>
  </si>
  <si>
    <t>Issued on 01/27/2022</t>
  </si>
  <si>
    <t>Bid Due on February 24, 2022  4:00 PM (PDT)</t>
  </si>
  <si>
    <t>Exported on 02/24/2022</t>
  </si>
  <si>
    <t>Bid Results for Project 07-2022 FERROUS CHLORIDE</t>
  </si>
  <si>
    <t>FERROUS CHLORIDE</t>
  </si>
  <si>
    <t>Section</t>
  </si>
  <si>
    <t>Description</t>
  </si>
  <si>
    <t>Unit of Measure</t>
  </si>
  <si>
    <t>Univar Solutions USA Inc.</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</si>
  <si>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</si>
  <si>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</si>
  <si>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dry ton</t>
  </si>
  <si>
    <t>SINGLE BID AWARD</t>
  </si>
  <si>
    <t>FERROUS CHLORIDE dry ton</t>
  </si>
  <si>
    <t>South Bay</t>
  </si>
  <si>
    <t>Pencco, Inc</t>
  </si>
  <si>
    <t>Kemira Water Solutions, Inc</t>
  </si>
  <si>
    <t>Bid Results for Project 07-2023 FERROUS CHLORIDE</t>
  </si>
  <si>
    <t>Bid Due on February 23, 2023  4:00 PM (PDT)</t>
  </si>
  <si>
    <t>Bid Results for Project 07-2024 FERROUS CHLORIDE</t>
  </si>
  <si>
    <t>Bid Due on February 22, 2024  4:00 PM (PDT)</t>
  </si>
  <si>
    <t>Bid Results for 07-2024 FERROUS CHLORIDE</t>
  </si>
  <si>
    <t>Bid Due on February 22, 2024 4 pm</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</si>
  <si>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in said bids.</t>
  </si>
  <si>
    <t>Bidder, Kemira Water Solutions, Inc. Lawrence, KS</t>
  </si>
  <si>
    <t>Vs.</t>
  </si>
  <si>
    <t>ChemTrade (see below)</t>
  </si>
  <si>
    <t>#11</t>
  </si>
  <si>
    <t>#15</t>
  </si>
  <si>
    <t>Lowest Responsive Responsible Bidder</t>
  </si>
  <si>
    <t>y</t>
  </si>
  <si>
    <t xml:space="preserve">n </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</si>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</sst>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00"/>
    <numFmt numFmtId="165" formatCode="&quot;$&quot;#,##0.000"/>
    <numFmt numFmtId="166" formatCode="&quot;$&quot;#,##0.00"/>
    <numFmt numFmtId="167" formatCode="0.0000"/>
    <numFmt numFmtId="168" formatCode="\$#,##0.00"/>
    <numFmt numFmtId="169" formatCode="#,##0.0000"/>
  </numFmts>
  <fonts count="21"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i/>
      <sz val="10"/>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sz val="9"/>
      <color theme="1"/>
      <name val="Calibri"/>
      <family val="2"/>
      <scheme val="minor"/>
    </font>
    <font>
      <b/>
      <u/>
      <sz val="11"/>
      <color theme="1"/>
      <name val="Calibri"/>
      <family val="2"/>
      <scheme val="minor"/>
    </font>
    <font>
      <i/>
      <u/>
      <sz val="10"/>
      <color theme="1"/>
      <name val="Calibri"/>
      <family val="2"/>
      <scheme val="minor"/>
    </font>
    <font>
      <b/>
      <i/>
      <u/>
      <sz val="10"/>
      <color theme="1"/>
      <name val="Calibri"/>
      <family val="2"/>
      <scheme val="minor"/>
    </font>
    <font>
      <b/>
      <i/>
      <sz val="10"/>
      <color theme="1"/>
      <name val="Calibri"/>
      <family val="2"/>
      <scheme val="minor"/>
    </font>
    <font>
      <b/>
      <sz val="9"/>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style="thin">
        <color theme="2" tint="-0.249977111117893"/>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indexed="64"/>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indexed="64"/>
      </bottom>
      <diagonal/>
    </border>
    <border>
      <left style="thin">
        <color indexed="64"/>
      </left>
      <right style="thin">
        <color theme="0" tint="-0.499984740745262"/>
      </right>
      <top style="thin">
        <color theme="2" tint="-0.249977111117893"/>
      </top>
      <bottom style="thin">
        <color indexed="64"/>
      </bottom>
      <diagonal/>
    </border>
    <border>
      <left style="thin">
        <color theme="0" tint="-0.499984740745262"/>
      </left>
      <right style="thin">
        <color theme="0" tint="-0.499984740745262"/>
      </right>
      <top style="thin">
        <color theme="2" tint="-0.249977111117893"/>
      </top>
      <bottom style="thin">
        <color indexed="64"/>
      </bottom>
      <diagonal/>
    </border>
    <border>
      <left style="thin">
        <color theme="0" tint="-0.499984740745262"/>
      </left>
      <right style="thin">
        <color auto="1"/>
      </right>
      <top style="thin">
        <color theme="2" tint="-0.24997711111789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0.249977111117893"/>
      </left>
      <right style="thin">
        <color theme="2" tint="-0.249977111117893"/>
      </right>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2" tint="-0.249977111117893"/>
      </left>
      <right/>
      <top/>
      <bottom style="thin">
        <color indexed="64"/>
      </bottom>
      <diagonal/>
    </border>
    <border>
      <left style="thin">
        <color theme="2" tint="-0.249977111117893"/>
      </left>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117">
    <xf numFmtId="0" fontId="0" fillId="0" borderId="0" xfId="0"/>
    <xf numFmtId="0" fontId="2" fillId="0" borderId="0" xfId="0" applyFont="1"/>
    <xf numFmtId="0" fontId="3" fillId="0" borderId="0" xfId="0" applyFont="1"/>
    <xf numFmtId="165" fontId="0" fillId="0" borderId="1" xfId="0" applyNumberFormat="1" applyBorder="1" applyAlignment="1">
      <alignment horizontal="center"/>
    </xf>
    <xf numFmtId="0" fontId="4" fillId="0" borderId="0" xfId="0" applyFont="1"/>
    <xf numFmtId="0" fontId="5" fillId="0" borderId="0" xfId="0" applyFont="1" applyAlignment="1">
      <alignment horizontal="left"/>
    </xf>
    <xf numFmtId="0" fontId="1" fillId="0" borderId="5" xfId="0" applyFont="1" applyBorder="1"/>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164" fontId="0" fillId="0" borderId="9" xfId="0" applyNumberFormat="1" applyBorder="1" applyAlignment="1">
      <alignment horizontal="left"/>
    </xf>
    <xf numFmtId="165" fontId="0" fillId="0" borderId="10" xfId="0" applyNumberFormat="1" applyBorder="1" applyAlignment="1">
      <alignment horizontal="center"/>
    </xf>
    <xf numFmtId="165" fontId="0" fillId="0" borderId="11" xfId="0" applyNumberFormat="1" applyBorder="1" applyAlignment="1">
      <alignment horizontal="center"/>
    </xf>
    <xf numFmtId="164" fontId="0" fillId="0" borderId="12" xfId="0" applyNumberFormat="1" applyBorder="1" applyAlignment="1">
      <alignment horizontal="left"/>
    </xf>
    <xf numFmtId="0" fontId="0" fillId="0" borderId="0" xfId="0" applyAlignment="1">
      <alignment horizontal="center"/>
    </xf>
    <xf numFmtId="165" fontId="0" fillId="0" borderId="0" xfId="0" applyNumberFormat="1" applyAlignment="1">
      <alignment horizontal="center"/>
    </xf>
    <xf numFmtId="0" fontId="6" fillId="2" borderId="0" xfId="0" applyFont="1" applyFill="1"/>
    <xf numFmtId="0" fontId="6" fillId="0" borderId="0" xfId="0" applyFont="1"/>
    <xf numFmtId="0" fontId="8" fillId="0" borderId="0" xfId="0" applyFont="1"/>
    <xf numFmtId="0" fontId="9" fillId="0" borderId="0" xfId="0" applyFont="1"/>
    <xf numFmtId="0" fontId="8" fillId="0" borderId="16" xfId="0" applyFont="1" applyBorder="1"/>
    <xf numFmtId="0" fontId="8" fillId="0" borderId="17" xfId="0" applyFont="1" applyBorder="1" applyAlignment="1">
      <alignment horizontal="center" wrapText="1"/>
    </xf>
    <xf numFmtId="0" fontId="9" fillId="0" borderId="18" xfId="0" applyFont="1" applyBorder="1"/>
    <xf numFmtId="166" fontId="9" fillId="0" borderId="18" xfId="0" applyNumberFormat="1" applyFont="1" applyBorder="1" applyAlignment="1">
      <alignment horizontal="center"/>
    </xf>
    <xf numFmtId="166" fontId="9" fillId="0" borderId="19" xfId="0" applyNumberFormat="1" applyFont="1" applyBorder="1" applyAlignment="1">
      <alignment horizontal="center"/>
    </xf>
    <xf numFmtId="0" fontId="9" fillId="2" borderId="18" xfId="0" applyFont="1" applyFill="1" applyBorder="1"/>
    <xf numFmtId="166" fontId="9" fillId="2" borderId="18" xfId="0" applyNumberFormat="1" applyFont="1" applyFill="1" applyBorder="1" applyAlignment="1">
      <alignment horizontal="center"/>
    </xf>
    <xf numFmtId="166" fontId="9" fillId="2" borderId="19" xfId="0" applyNumberFormat="1" applyFont="1" applyFill="1" applyBorder="1" applyAlignment="1">
      <alignment horizontal="center"/>
    </xf>
    <xf numFmtId="0" fontId="9" fillId="0" borderId="1" xfId="0" applyFont="1" applyBorder="1"/>
    <xf numFmtId="166" fontId="9" fillId="0" borderId="1" xfId="0" applyNumberFormat="1" applyFont="1" applyBorder="1" applyAlignment="1">
      <alignment horizontal="center"/>
    </xf>
    <xf numFmtId="0" fontId="9" fillId="2" borderId="0" xfId="0" applyFont="1" applyFill="1"/>
    <xf numFmtId="0" fontId="10" fillId="0" borderId="0" xfId="0" applyFont="1"/>
    <xf numFmtId="0" fontId="11" fillId="0" borderId="5" xfId="0" applyFont="1" applyBorder="1" applyAlignment="1">
      <alignment vertical="top"/>
    </xf>
    <xf numFmtId="0" fontId="12" fillId="0" borderId="5" xfId="0" applyFont="1" applyBorder="1" applyAlignment="1">
      <alignment horizontal="center" vertical="center" wrapText="1"/>
    </xf>
    <xf numFmtId="0" fontId="0" fillId="0" borderId="0" xfId="0" applyAlignment="1">
      <alignment wrapText="1"/>
    </xf>
    <xf numFmtId="0" fontId="0" fillId="0" borderId="0" xfId="0" applyAlignment="1">
      <alignment horizontal="right"/>
    </xf>
    <xf numFmtId="165" fontId="0" fillId="2" borderId="13" xfId="0" applyNumberFormat="1" applyFill="1" applyBorder="1" applyAlignment="1">
      <alignment horizontal="center"/>
    </xf>
    <xf numFmtId="165" fontId="0" fillId="2" borderId="14" xfId="0" applyNumberFormat="1" applyFill="1" applyBorder="1" applyAlignment="1">
      <alignment horizontal="center"/>
    </xf>
    <xf numFmtId="165" fontId="0" fillId="2" borderId="15" xfId="0" applyNumberFormat="1" applyFill="1" applyBorder="1" applyAlignment="1">
      <alignment horizontal="center"/>
    </xf>
    <xf numFmtId="164" fontId="0" fillId="2" borderId="12" xfId="0" applyNumberFormat="1" applyFill="1" applyBorder="1" applyAlignment="1">
      <alignment horizontal="left"/>
    </xf>
    <xf numFmtId="0" fontId="1" fillId="0" borderId="0" xfId="0" applyFont="1"/>
    <xf numFmtId="0" fontId="1" fillId="0" borderId="21" xfId="0" applyFont="1" applyBorder="1"/>
    <xf numFmtId="0" fontId="13" fillId="0" borderId="23" xfId="0" applyFont="1" applyBorder="1"/>
    <xf numFmtId="3" fontId="1" fillId="0" borderId="24" xfId="0" applyNumberFormat="1" applyFont="1" applyBorder="1" applyAlignment="1">
      <alignment horizontal="center" wrapText="1"/>
    </xf>
    <xf numFmtId="3" fontId="1" fillId="0" borderId="25" xfId="0" applyNumberFormat="1" applyFont="1" applyBorder="1" applyAlignment="1">
      <alignment horizontal="center" wrapText="1"/>
    </xf>
    <xf numFmtId="0" fontId="1" fillId="0" borderId="26" xfId="0" applyFont="1" applyBorder="1" applyAlignment="1">
      <alignment horizontal="center" wrapText="1"/>
    </xf>
    <xf numFmtId="166" fontId="0" fillId="0" borderId="13" xfId="0" applyNumberFormat="1" applyBorder="1" applyAlignment="1">
      <alignment horizontal="center"/>
    </xf>
    <xf numFmtId="166" fontId="0" fillId="0" borderId="14" xfId="0" applyNumberFormat="1" applyBorder="1" applyAlignment="1">
      <alignment horizontal="center"/>
    </xf>
    <xf numFmtId="166" fontId="0" fillId="0" borderId="15" xfId="0" applyNumberFormat="1" applyBorder="1" applyAlignment="1">
      <alignment horizontal="center"/>
    </xf>
    <xf numFmtId="3" fontId="0" fillId="0" borderId="0" xfId="0" applyNumberFormat="1"/>
    <xf numFmtId="166" fontId="0" fillId="0" borderId="0" xfId="0" applyNumberFormat="1"/>
    <xf numFmtId="0" fontId="14" fillId="0" borderId="0" xfId="0" applyFont="1"/>
    <xf numFmtId="10" fontId="0" fillId="0" borderId="29" xfId="1" applyNumberFormat="1" applyFont="1" applyFill="1" applyBorder="1" applyAlignment="1">
      <alignment horizontal="center"/>
    </xf>
    <xf numFmtId="49" fontId="0" fillId="0" borderId="30" xfId="0" applyNumberFormat="1" applyBorder="1" applyAlignment="1">
      <alignment horizontal="center"/>
    </xf>
    <xf numFmtId="49" fontId="0" fillId="0" borderId="31" xfId="0" applyNumberFormat="1" applyBorder="1" applyAlignment="1">
      <alignment horizontal="center"/>
    </xf>
    <xf numFmtId="49" fontId="0" fillId="0" borderId="32" xfId="0" applyNumberFormat="1" applyBorder="1" applyAlignment="1">
      <alignment horizontal="center"/>
    </xf>
    <xf numFmtId="10" fontId="0" fillId="0" borderId="35" xfId="1" applyNumberFormat="1" applyFont="1" applyFill="1" applyBorder="1" applyAlignment="1">
      <alignment horizontal="center"/>
    </xf>
    <xf numFmtId="166" fontId="0" fillId="0" borderId="33" xfId="0" applyNumberFormat="1" applyBorder="1" applyAlignment="1">
      <alignment horizontal="center"/>
    </xf>
    <xf numFmtId="166" fontId="0" fillId="0" borderId="27" xfId="0" applyNumberFormat="1" applyBorder="1" applyAlignment="1">
      <alignment horizontal="center"/>
    </xf>
    <xf numFmtId="166" fontId="0" fillId="0" borderId="11" xfId="0" applyNumberFormat="1" applyBorder="1" applyAlignment="1">
      <alignment horizontal="center"/>
    </xf>
    <xf numFmtId="166" fontId="0" fillId="0" borderId="34" xfId="0" applyNumberFormat="1" applyBorder="1" applyAlignment="1">
      <alignment horizontal="center"/>
    </xf>
    <xf numFmtId="166" fontId="0" fillId="0" borderId="28" xfId="0" applyNumberFormat="1" applyBorder="1" applyAlignment="1">
      <alignment horizontal="center"/>
    </xf>
    <xf numFmtId="10" fontId="0" fillId="0" borderId="15" xfId="1" applyNumberFormat="1" applyFont="1" applyFill="1" applyBorder="1" applyAlignment="1">
      <alignment horizontal="center"/>
    </xf>
    <xf numFmtId="0" fontId="15" fillId="0" borderId="0" xfId="0" applyFont="1"/>
    <xf numFmtId="0" fontId="6" fillId="0" borderId="0" xfId="0" applyFont="1" applyAlignment="1">
      <alignment horizontal="left" vertical="top" wrapText="1"/>
    </xf>
    <xf numFmtId="0" fontId="2" fillId="0" borderId="0" xfId="0" applyFont="1" applyAlignment="1">
      <alignment horizontal="right"/>
    </xf>
    <xf numFmtId="165" fontId="0" fillId="0" borderId="36" xfId="0" applyNumberFormat="1" applyBorder="1" applyAlignment="1">
      <alignment horizontal="center"/>
    </xf>
    <xf numFmtId="165" fontId="0" fillId="0" borderId="37" xfId="0" applyNumberFormat="1" applyBorder="1" applyAlignment="1">
      <alignment horizontal="center"/>
    </xf>
    <xf numFmtId="165" fontId="0" fillId="0" borderId="38" xfId="0" applyNumberFormat="1" applyBorder="1" applyAlignment="1">
      <alignment horizontal="center"/>
    </xf>
    <xf numFmtId="164" fontId="0" fillId="2" borderId="9" xfId="0" applyNumberFormat="1" applyFill="1" applyBorder="1" applyAlignment="1">
      <alignment horizontal="left"/>
    </xf>
    <xf numFmtId="0" fontId="10" fillId="0" borderId="0" xfId="0" applyFont="1" applyAlignment="1">
      <alignment horizontal="center"/>
    </xf>
    <xf numFmtId="165" fontId="9" fillId="0" borderId="5" xfId="0" applyNumberFormat="1" applyFont="1" applyBorder="1" applyAlignment="1">
      <alignment horizontal="center"/>
    </xf>
    <xf numFmtId="166" fontId="9" fillId="0" borderId="5" xfId="0" applyNumberFormat="1" applyFont="1" applyBorder="1" applyAlignment="1">
      <alignment horizontal="center"/>
    </xf>
    <xf numFmtId="0" fontId="1" fillId="0" borderId="5" xfId="0" applyFont="1" applyBorder="1" applyAlignment="1">
      <alignment horizontal="center"/>
    </xf>
    <xf numFmtId="0" fontId="2" fillId="0" borderId="0" xfId="0" applyFont="1" applyAlignment="1">
      <alignment horizontal="left"/>
    </xf>
    <xf numFmtId="0" fontId="2" fillId="0" borderId="39" xfId="0" applyFont="1" applyBorder="1" applyAlignment="1">
      <alignment horizontal="right"/>
    </xf>
    <xf numFmtId="0" fontId="14" fillId="0" borderId="39" xfId="0" applyFont="1" applyBorder="1" applyAlignment="1">
      <alignment horizontal="center"/>
    </xf>
    <xf numFmtId="0" fontId="19" fillId="0" borderId="40" xfId="0" applyFont="1" applyBorder="1" applyAlignment="1">
      <alignment horizontal="center" wrapText="1"/>
    </xf>
    <xf numFmtId="0" fontId="14" fillId="0" borderId="41" xfId="0" applyFont="1" applyBorder="1" applyAlignment="1">
      <alignment horizontal="center" wrapText="1"/>
    </xf>
    <xf numFmtId="0" fontId="14" fillId="0" borderId="0" xfId="0" applyFont="1" applyAlignment="1">
      <alignment wrapText="1"/>
    </xf>
    <xf numFmtId="164" fontId="14" fillId="0" borderId="0" xfId="0" applyNumberFormat="1" applyFont="1"/>
    <xf numFmtId="0" fontId="14" fillId="0" borderId="5" xfId="0" applyFont="1" applyBorder="1" applyAlignment="1">
      <alignment horizontal="center" wrapText="1"/>
    </xf>
    <xf numFmtId="3" fontId="1" fillId="0" borderId="45" xfId="0" applyNumberFormat="1" applyFont="1" applyBorder="1" applyAlignment="1">
      <alignment horizontal="center"/>
    </xf>
    <xf numFmtId="0" fontId="1" fillId="0" borderId="46" xfId="0" applyFont="1" applyBorder="1" applyAlignment="1">
      <alignment horizontal="center" wrapText="1"/>
    </xf>
    <xf numFmtId="0" fontId="1" fillId="0" borderId="45" xfId="0" applyFont="1" applyBorder="1" applyAlignment="1">
      <alignment horizontal="center" wrapText="1"/>
    </xf>
    <xf numFmtId="0" fontId="1" fillId="0" borderId="47" xfId="0" applyFont="1" applyBorder="1" applyAlignment="1">
      <alignment horizontal="center" wrapText="1"/>
    </xf>
    <xf numFmtId="0" fontId="0" fillId="0" borderId="5" xfId="0" applyBorder="1" applyAlignment="1">
      <alignment wrapText="1"/>
    </xf>
    <xf numFmtId="0" fontId="0" fillId="0" borderId="5" xfId="0" applyBorder="1"/>
    <xf numFmtId="0" fontId="0" fillId="0" borderId="5" xfId="0" applyBorder="1" applyAlignment="1">
      <alignment vertical="top" wrapText="1"/>
    </xf>
    <xf numFmtId="0" fontId="12" fillId="0" borderId="5" xfId="0" applyFont="1" applyBorder="1" applyAlignment="1">
      <alignment horizontal="center" vertical="center"/>
    </xf>
    <xf numFmtId="166" fontId="0" fillId="2" borderId="13" xfId="0" applyNumberFormat="1" applyFill="1" applyBorder="1" applyAlignment="1">
      <alignment horizontal="center"/>
    </xf>
    <xf numFmtId="166" fontId="0" fillId="2" borderId="14" xfId="0" applyNumberFormat="1" applyFill="1" applyBorder="1" applyAlignment="1">
      <alignment horizontal="center"/>
    </xf>
    <xf numFmtId="166" fontId="0" fillId="2" borderId="15" xfId="0" applyNumberFormat="1" applyFill="1" applyBorder="1" applyAlignment="1">
      <alignment horizontal="center"/>
    </xf>
    <xf numFmtId="0" fontId="20" fillId="0" borderId="5" xfId="0" applyFont="1" applyBorder="1" applyAlignment="1">
      <alignment horizontal="center" vertical="center" wrapText="1"/>
    </xf>
    <xf numFmtId="167" fontId="0" fillId="0" borderId="5" xfId="0" applyNumberFormat="1" applyBorder="1"/>
    <xf numFmtId="0" fontId="1" fillId="2" borderId="5" xfId="0" applyFont="1" applyFill="1" applyBorder="1"/>
    <xf numFmtId="168" fontId="0" fillId="2" borderId="5" xfId="0" applyNumberFormat="1" applyFill="1" applyBorder="1"/>
    <xf numFmtId="0" fontId="1" fillId="0" borderId="51" xfId="0" applyFont="1" applyBorder="1" applyAlignment="1">
      <alignment horizontal="center" wrapText="1"/>
    </xf>
    <xf numFmtId="3" fontId="1" fillId="0" borderId="52" xfId="0" applyNumberFormat="1" applyFont="1" applyBorder="1" applyAlignment="1">
      <alignment horizontal="center" wrapText="1"/>
    </xf>
    <xf numFmtId="0" fontId="0" fillId="2" borderId="5" xfId="0" applyFill="1" applyBorder="1"/>
    <xf numFmtId="164" fontId="1" fillId="0" borderId="5" xfId="0" applyNumberFormat="1" applyFont="1" applyBorder="1" applyAlignment="1">
      <alignment horizontal="center"/>
    </xf>
    <xf numFmtId="169" fontId="0" fillId="2" borderId="5" xfId="0" applyNumberFormat="1" applyFill="1" applyBorder="1"/>
    <xf numFmtId="0" fontId="13" fillId="0" borderId="5" xfId="0" applyFont="1" applyBorder="1"/>
    <xf numFmtId="164" fontId="0" fillId="2" borderId="5" xfId="0" applyNumberFormat="1" applyFill="1" applyBorder="1" applyAlignment="1">
      <alignment horizontal="left"/>
    </xf>
    <xf numFmtId="0" fontId="13" fillId="2" borderId="20" xfId="0" applyFont="1" applyFill="1" applyBorder="1" applyAlignment="1">
      <alignment horizontal="center" vertical="center" wrapText="1"/>
    </xf>
    <xf numFmtId="0" fontId="1" fillId="0" borderId="48" xfId="0" applyFont="1" applyBorder="1" applyAlignment="1">
      <alignment horizontal="center"/>
    </xf>
    <xf numFmtId="0" fontId="1" fillId="0" borderId="49" xfId="0" applyFont="1" applyBorder="1" applyAlignment="1">
      <alignment horizontal="center"/>
    </xf>
    <xf numFmtId="0" fontId="1" fillId="0" borderId="50" xfId="0" applyFont="1" applyBorder="1" applyAlignment="1">
      <alignment horizontal="center"/>
    </xf>
    <xf numFmtId="0" fontId="6" fillId="0" borderId="0" xfId="0" applyFont="1" applyAlignment="1">
      <alignment horizontal="left" vertical="top"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44"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2" xfId="0" applyFont="1" applyBorder="1" applyAlignment="1">
      <alignment horizontal="left" vertical="center" wrapText="1"/>
    </xf>
    <xf numFmtId="0" fontId="1" fillId="0" borderId="21" xfId="0" applyFont="1" applyBorder="1" applyAlignment="1">
      <alignment horizontal="left" vertical="center" wrapText="1"/>
    </xf>
  </cellXfs>
  <cellStyles count="2">
    <cellStyle name="Normal" xfId="0" builtinId="0"/>
    <cellStyle name="Percent" xfId="1" builtinId="5"/>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65</xdr:row>
      <xdr:rowOff>56029</xdr:rowOff>
    </xdr:from>
    <xdr:to>
      <xdr:col>5</xdr:col>
      <xdr:colOff>348694</xdr:colOff>
      <xdr:row>97</xdr:row>
      <xdr:rowOff>102885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37029" y="15833911"/>
          <a:ext cx="7428571" cy="6142857"/>
        </a:xfrm>
        <a:prstGeom prst="rect">
          <a:avLst/>
        </a:prstGeom>
      </xdr:spPr>
    </xdr:pic>
    <xdr:clientData/>
  </xdr:twoCellAnchor>
  <xdr:twoCellAnchor editAs="oneCell">
    <xdr:from>
      <xdr:col>1</xdr:col>
      <xdr:colOff>0</xdr:colOff>
      <xdr:row>26</xdr:row>
      <xdr:rowOff>0</xdr:rowOff>
    </xdr:from>
    <xdr:to>
      <xdr:col>2</xdr:col>
      <xdr:colOff>708211</xdr:colOff>
      <xdr:row>29</xdr:row>
      <xdr:rowOff>143435</xdr:rowOff>
    </xdr:to>
    <xdr:pic>
      <xdr:nvPicPr>
        <xdr:cNvPr id="2" name="Picture 1">
          <a:extLst>
            <a:ext uri="{FF2B5EF4-FFF2-40B4-BE49-F238E27FC236}">
              <a16:creationId xmlns:a16="http://schemas.microsoft.com/office/drawing/2014/main" id="{3702CFA3-9954-26EE-95E4-657687F7B1B9}"/>
            </a:ext>
          </a:extLst>
        </xdr:cNvPr>
        <xdr:cNvPicPr>
          <a:picLocks noChangeAspect="1"/>
        </xdr:cNvPicPr>
      </xdr:nvPicPr>
      <xdr:blipFill>
        <a:blip xmlns:r="http://schemas.openxmlformats.org/officeDocument/2006/relationships" r:embed="rId2"/>
        <a:stretch>
          <a:fillRect/>
        </a:stretch>
      </xdr:blipFill>
      <xdr:spPr>
        <a:xfrm>
          <a:off x="448235" y="6884894"/>
          <a:ext cx="3774141" cy="690282"/>
        </a:xfrm>
        <a:prstGeom prst="rect">
          <a:avLst/>
        </a:prstGeom>
      </xdr:spPr>
    </xdr:pic>
    <xdr:clientData/>
  </xdr:twoCellAnchor>
  <xdr:twoCellAnchor editAs="oneCell">
    <xdr:from>
      <xdr:col>1</xdr:col>
      <xdr:colOff>0</xdr:colOff>
      <xdr:row>33</xdr:row>
      <xdr:rowOff>0</xdr:rowOff>
    </xdr:from>
    <xdr:to>
      <xdr:col>5</xdr:col>
      <xdr:colOff>137469</xdr:colOff>
      <xdr:row>38</xdr:row>
      <xdr:rowOff>160673</xdr:rowOff>
    </xdr:to>
    <xdr:pic>
      <xdr:nvPicPr>
        <xdr:cNvPr id="6" name="Picture 5">
          <a:extLst>
            <a:ext uri="{FF2B5EF4-FFF2-40B4-BE49-F238E27FC236}">
              <a16:creationId xmlns:a16="http://schemas.microsoft.com/office/drawing/2014/main" id="{577FCCDA-F2F7-2E1E-C96C-54361B650207}"/>
            </a:ext>
          </a:extLst>
        </xdr:cNvPr>
        <xdr:cNvPicPr>
          <a:picLocks noChangeAspect="1"/>
        </xdr:cNvPicPr>
      </xdr:nvPicPr>
      <xdr:blipFill>
        <a:blip xmlns:r="http://schemas.openxmlformats.org/officeDocument/2006/relationships" r:embed="rId3"/>
        <a:stretch>
          <a:fillRect/>
        </a:stretch>
      </xdr:blipFill>
      <xdr:spPr>
        <a:xfrm>
          <a:off x="448235" y="8148918"/>
          <a:ext cx="7380952" cy="1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EF0DF-45F4-4695-9B20-B38DD763A96E}">
  <dimension ref="A1:H22"/>
  <sheetViews>
    <sheetView topLeftCell="A3" zoomScaleNormal="100" workbookViewId="0">
      <selection activeCell="B15" sqref="B15:H15"/>
    </sheetView>
  </sheetViews>
  <sheetFormatPr defaultRowHeight="14.4" x14ac:dyDescent="0.3"/>
  <cols>
    <col min="2" max="2" width="54.109375" customWidth="1"/>
    <col min="3" max="3" width="12.5546875" bestFit="1" customWidth="1"/>
    <col min="4" max="4" width="18.5546875" bestFit="1" customWidth="1"/>
    <col min="5" max="6" width="19.109375" customWidth="1"/>
    <col min="7" max="7" width="18.88671875" customWidth="1"/>
  </cols>
  <sheetData>
    <row r="1" spans="1:8" x14ac:dyDescent="0.3">
      <c r="A1" t="s">
        <v>77</v>
      </c>
    </row>
    <row r="2" spans="1:8" x14ac:dyDescent="0.3">
      <c r="A2" t="s">
        <v>97</v>
      </c>
    </row>
    <row r="3" spans="1:8" x14ac:dyDescent="0.3">
      <c r="A3" t="s">
        <v>98</v>
      </c>
    </row>
    <row r="4" spans="1:8" x14ac:dyDescent="0.3">
      <c r="A4" s="40" t="s">
        <v>90</v>
      </c>
    </row>
    <row r="5" spans="1:8" ht="15" thickBot="1" x14ac:dyDescent="0.35"/>
    <row r="6" spans="1:8" x14ac:dyDescent="0.3">
      <c r="B6" s="40" t="s">
        <v>83</v>
      </c>
      <c r="C6" s="105" t="s">
        <v>82</v>
      </c>
      <c r="D6" s="106"/>
      <c r="E6" s="106"/>
      <c r="F6" s="106"/>
      <c r="G6" s="107"/>
    </row>
    <row r="7" spans="1:8" x14ac:dyDescent="0.3">
      <c r="B7" s="6" t="s">
        <v>84</v>
      </c>
      <c r="C7" s="73" t="s">
        <v>10</v>
      </c>
      <c r="D7" s="73" t="s">
        <v>7</v>
      </c>
      <c r="E7" s="73" t="s">
        <v>11</v>
      </c>
      <c r="F7" s="73" t="s">
        <v>92</v>
      </c>
      <c r="G7" s="73" t="s">
        <v>8</v>
      </c>
    </row>
    <row r="8" spans="1:8" x14ac:dyDescent="0.3">
      <c r="B8" s="6" t="s">
        <v>85</v>
      </c>
      <c r="C8" s="87" t="s">
        <v>89</v>
      </c>
      <c r="D8" s="87" t="s">
        <v>89</v>
      </c>
      <c r="E8" s="87" t="s">
        <v>89</v>
      </c>
      <c r="F8" s="87" t="s">
        <v>89</v>
      </c>
      <c r="G8" s="87" t="s">
        <v>89</v>
      </c>
    </row>
    <row r="9" spans="1:8" x14ac:dyDescent="0.3">
      <c r="B9" s="87" t="s">
        <v>93</v>
      </c>
      <c r="C9" s="87" t="s">
        <v>18</v>
      </c>
      <c r="D9" s="87" t="s">
        <v>18</v>
      </c>
      <c r="E9" s="87" t="s">
        <v>18</v>
      </c>
      <c r="F9" s="87" t="s">
        <v>18</v>
      </c>
      <c r="G9" s="87" t="s">
        <v>18</v>
      </c>
    </row>
    <row r="10" spans="1:8" x14ac:dyDescent="0.3">
      <c r="B10" s="87" t="s">
        <v>86</v>
      </c>
      <c r="C10" s="87" t="s">
        <v>18</v>
      </c>
      <c r="D10" s="87" t="s">
        <v>18</v>
      </c>
      <c r="E10" s="87" t="s">
        <v>18</v>
      </c>
      <c r="F10" s="87" t="s">
        <v>18</v>
      </c>
      <c r="G10" s="87" t="s">
        <v>18</v>
      </c>
    </row>
    <row r="11" spans="1:8" x14ac:dyDescent="0.3">
      <c r="B11" s="99" t="s">
        <v>94</v>
      </c>
      <c r="C11" s="101">
        <v>1312.8</v>
      </c>
      <c r="D11" s="101">
        <v>1279.3</v>
      </c>
      <c r="E11" s="101">
        <v>1292.17</v>
      </c>
      <c r="F11" s="101">
        <v>1126.5</v>
      </c>
      <c r="G11" s="101">
        <v>1197.33</v>
      </c>
    </row>
    <row r="13" spans="1:8" hidden="1" x14ac:dyDescent="0.3">
      <c r="B13" s="17" t="s">
        <v>87</v>
      </c>
    </row>
    <row r="15" spans="1:8" ht="93.6" customHeight="1" x14ac:dyDescent="0.3">
      <c r="B15" s="108" t="s">
        <v>101</v>
      </c>
      <c r="C15" s="108"/>
      <c r="D15" s="108"/>
      <c r="E15" s="108"/>
      <c r="F15" s="108"/>
      <c r="G15" s="108"/>
      <c r="H15" s="108"/>
    </row>
    <row r="18" spans="2:7" ht="15" thickBot="1" x14ac:dyDescent="0.35"/>
    <row r="19" spans="2:7" ht="15" thickBot="1" x14ac:dyDescent="0.35">
      <c r="B19" s="63" t="s">
        <v>54</v>
      </c>
      <c r="C19" s="109" t="s">
        <v>91</v>
      </c>
      <c r="D19" s="110"/>
      <c r="E19" s="110"/>
      <c r="F19" s="110"/>
      <c r="G19" s="111"/>
    </row>
    <row r="20" spans="2:7" ht="37.799999999999997" customHeight="1" x14ac:dyDescent="0.3">
      <c r="B20" s="6" t="s">
        <v>47</v>
      </c>
      <c r="C20" s="83" t="s">
        <v>10</v>
      </c>
      <c r="D20" s="84" t="s">
        <v>7</v>
      </c>
      <c r="E20" s="84" t="s">
        <v>11</v>
      </c>
      <c r="F20" s="97" t="s">
        <v>92</v>
      </c>
      <c r="G20" s="85" t="s">
        <v>8</v>
      </c>
    </row>
    <row r="21" spans="2:7" x14ac:dyDescent="0.3">
      <c r="B21" s="102" t="s">
        <v>48</v>
      </c>
      <c r="C21" s="44">
        <v>650</v>
      </c>
      <c r="D21" s="43">
        <v>269</v>
      </c>
      <c r="E21" s="43">
        <v>25</v>
      </c>
      <c r="F21" s="98">
        <v>1248</v>
      </c>
      <c r="G21" s="45">
        <v>160</v>
      </c>
    </row>
    <row r="22" spans="2:7" x14ac:dyDescent="0.3">
      <c r="B22" s="103" t="s">
        <v>94</v>
      </c>
      <c r="C22" s="90">
        <f>C11*C21</f>
        <v>853320</v>
      </c>
      <c r="D22" s="91">
        <f>D11*D21</f>
        <v>344131.7</v>
      </c>
      <c r="E22" s="91">
        <f>E11*E21</f>
        <v>32304.25</v>
      </c>
      <c r="F22" s="91">
        <f>F11*F21</f>
        <v>1405872</v>
      </c>
      <c r="G22" s="92">
        <f>G11*G21</f>
        <v>191572.8</v>
      </c>
    </row>
  </sheetData>
  <mergeCells count="3">
    <mergeCell ref="C6:G6"/>
    <mergeCell ref="B15:H15"/>
    <mergeCell ref="C19:G19"/>
  </mergeCells>
  <conditionalFormatting sqref="C22">
    <cfRule type="cellIs" dxfId="25" priority="5" operator="equal">
      <formula>#REF!</formula>
    </cfRule>
  </conditionalFormatting>
  <conditionalFormatting sqref="D22">
    <cfRule type="cellIs" dxfId="24" priority="4" operator="equal">
      <formula>#REF!</formula>
    </cfRule>
  </conditionalFormatting>
  <conditionalFormatting sqref="E22:F22">
    <cfRule type="cellIs" dxfId="23" priority="1" operator="equal">
      <formula>#REF!</formula>
    </cfRule>
  </conditionalFormatting>
  <conditionalFormatting sqref="G22">
    <cfRule type="cellIs" dxfId="22" priority="3" operator="equal">
      <formula>#REF!</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C65"/>
  <sheetViews>
    <sheetView tabSelected="1" zoomScale="85" zoomScaleNormal="85" workbookViewId="0">
      <selection activeCell="C24" sqref="C24"/>
    </sheetView>
  </sheetViews>
  <sheetFormatPr defaultColWidth="8.88671875" defaultRowHeight="14.4" x14ac:dyDescent="0.3"/>
  <cols>
    <col min="1" max="1" width="6.5546875" style="14" bestFit="1" customWidth="1"/>
    <col min="2" max="2" width="44.6640625" customWidth="1"/>
    <col min="3" max="3" width="43.109375" style="14" customWidth="1"/>
  </cols>
  <sheetData>
    <row r="1" spans="1:3" x14ac:dyDescent="0.3">
      <c r="B1" s="31" t="s">
        <v>77</v>
      </c>
      <c r="C1" s="70"/>
    </row>
    <row r="2" spans="1:3" x14ac:dyDescent="0.3">
      <c r="B2" s="31" t="s">
        <v>99</v>
      </c>
      <c r="C2" s="70"/>
    </row>
    <row r="3" spans="1:3" x14ac:dyDescent="0.3">
      <c r="B3" s="31" t="s">
        <v>100</v>
      </c>
      <c r="C3" s="70"/>
    </row>
    <row r="4" spans="1:3" x14ac:dyDescent="0.3">
      <c r="B4" s="31"/>
      <c r="C4" s="70"/>
    </row>
    <row r="5" spans="1:3" x14ac:dyDescent="0.3">
      <c r="B5" s="31" t="s">
        <v>90</v>
      </c>
      <c r="C5" s="70"/>
    </row>
    <row r="6" spans="1:3" x14ac:dyDescent="0.3">
      <c r="B6" s="31"/>
      <c r="C6" s="73" t="s">
        <v>68</v>
      </c>
    </row>
    <row r="7" spans="1:3" x14ac:dyDescent="0.3">
      <c r="C7" s="100" t="s">
        <v>75</v>
      </c>
    </row>
    <row r="8" spans="1:3" ht="27.6" customHeight="1" x14ac:dyDescent="0.3">
      <c r="A8" s="14" t="s">
        <v>71</v>
      </c>
      <c r="B8" s="32" t="s">
        <v>30</v>
      </c>
      <c r="C8" s="104" t="s">
        <v>107</v>
      </c>
    </row>
    <row r="9" spans="1:3" x14ac:dyDescent="0.3">
      <c r="A9" s="14">
        <v>1</v>
      </c>
      <c r="B9" s="86" t="s">
        <v>70</v>
      </c>
      <c r="C9" s="89" t="s">
        <v>108</v>
      </c>
    </row>
    <row r="10" spans="1:3" x14ac:dyDescent="0.3">
      <c r="A10" s="14">
        <f>A9+1</f>
        <v>2</v>
      </c>
      <c r="B10" s="88" t="s">
        <v>31</v>
      </c>
      <c r="C10" s="89" t="s">
        <v>108</v>
      </c>
    </row>
    <row r="11" spans="1:3" ht="28.8" x14ac:dyDescent="0.3">
      <c r="A11" s="14">
        <f t="shared" ref="A11:A24" si="0">A10+1</f>
        <v>3</v>
      </c>
      <c r="B11" s="88" t="s">
        <v>32</v>
      </c>
      <c r="C11" s="33" t="s">
        <v>108</v>
      </c>
    </row>
    <row r="12" spans="1:3" ht="28.8" x14ac:dyDescent="0.3">
      <c r="A12" s="14">
        <f t="shared" si="0"/>
        <v>4</v>
      </c>
      <c r="B12" s="88" t="s">
        <v>33</v>
      </c>
      <c r="C12" s="33" t="s">
        <v>109</v>
      </c>
    </row>
    <row r="13" spans="1:3" x14ac:dyDescent="0.3">
      <c r="A13" s="14">
        <f t="shared" si="0"/>
        <v>5</v>
      </c>
      <c r="B13" s="88" t="s">
        <v>34</v>
      </c>
      <c r="C13" s="89" t="s">
        <v>108</v>
      </c>
    </row>
    <row r="14" spans="1:3" ht="28.8" x14ac:dyDescent="0.3">
      <c r="A14" s="14">
        <f t="shared" si="0"/>
        <v>6</v>
      </c>
      <c r="B14" s="88" t="s">
        <v>35</v>
      </c>
      <c r="C14" s="33" t="s">
        <v>110</v>
      </c>
    </row>
    <row r="15" spans="1:3" x14ac:dyDescent="0.3">
      <c r="A15" s="14">
        <f t="shared" si="0"/>
        <v>7</v>
      </c>
      <c r="B15" s="88" t="s">
        <v>36</v>
      </c>
      <c r="C15" s="89" t="s">
        <v>108</v>
      </c>
    </row>
    <row r="16" spans="1:3" x14ac:dyDescent="0.3">
      <c r="A16" s="14">
        <f t="shared" si="0"/>
        <v>8</v>
      </c>
      <c r="B16" s="88" t="s">
        <v>37</v>
      </c>
      <c r="C16" s="89" t="s">
        <v>108</v>
      </c>
    </row>
    <row r="17" spans="1:3" ht="72" x14ac:dyDescent="0.3">
      <c r="A17" s="14">
        <f t="shared" si="0"/>
        <v>9</v>
      </c>
      <c r="B17" s="88" t="s">
        <v>44</v>
      </c>
      <c r="C17" s="33" t="s">
        <v>108</v>
      </c>
    </row>
    <row r="18" spans="1:3" ht="28.8" x14ac:dyDescent="0.3">
      <c r="A18" s="14">
        <f t="shared" si="0"/>
        <v>10</v>
      </c>
      <c r="B18" s="88" t="s">
        <v>45</v>
      </c>
      <c r="C18" s="89" t="s">
        <v>108</v>
      </c>
    </row>
    <row r="19" spans="1:3" ht="18" customHeight="1" x14ac:dyDescent="0.3">
      <c r="A19" s="14">
        <f t="shared" si="0"/>
        <v>11</v>
      </c>
      <c r="B19" s="88" t="s">
        <v>38</v>
      </c>
      <c r="C19" s="89" t="s">
        <v>108</v>
      </c>
    </row>
    <row r="20" spans="1:3" x14ac:dyDescent="0.3">
      <c r="A20" s="14">
        <f t="shared" si="0"/>
        <v>12</v>
      </c>
      <c r="B20" s="88" t="s">
        <v>39</v>
      </c>
      <c r="C20" s="89" t="s">
        <v>108</v>
      </c>
    </row>
    <row r="21" spans="1:3" x14ac:dyDescent="0.3">
      <c r="A21" s="14">
        <f t="shared" si="0"/>
        <v>13</v>
      </c>
      <c r="B21" s="88" t="s">
        <v>40</v>
      </c>
      <c r="C21" s="89" t="s">
        <v>108</v>
      </c>
    </row>
    <row r="22" spans="1:3" x14ac:dyDescent="0.3">
      <c r="A22" s="14">
        <f t="shared" si="0"/>
        <v>14</v>
      </c>
      <c r="B22" s="88" t="s">
        <v>41</v>
      </c>
      <c r="C22" s="89" t="s">
        <v>108</v>
      </c>
    </row>
    <row r="23" spans="1:3" ht="28.8" x14ac:dyDescent="0.3">
      <c r="A23" s="14">
        <f t="shared" si="0"/>
        <v>15</v>
      </c>
      <c r="B23" s="88" t="s">
        <v>42</v>
      </c>
      <c r="C23" s="93" t="s">
        <v>104</v>
      </c>
    </row>
    <row r="24" spans="1:3" ht="39.75" customHeight="1" x14ac:dyDescent="0.3">
      <c r="A24" s="14">
        <f t="shared" si="0"/>
        <v>16</v>
      </c>
      <c r="B24" s="88" t="s">
        <v>43</v>
      </c>
      <c r="C24" s="89" t="s">
        <v>110</v>
      </c>
    </row>
    <row r="25" spans="1:3" x14ac:dyDescent="0.3">
      <c r="B25" s="34"/>
    </row>
    <row r="26" spans="1:3" x14ac:dyDescent="0.3">
      <c r="B26" s="35"/>
    </row>
    <row r="27" spans="1:3" ht="15" customHeight="1" x14ac:dyDescent="0.3">
      <c r="A27" s="14" t="s">
        <v>105</v>
      </c>
      <c r="B27" s="35"/>
    </row>
    <row r="28" spans="1:3" x14ac:dyDescent="0.3">
      <c r="B28" s="35"/>
    </row>
    <row r="29" spans="1:3" x14ac:dyDescent="0.3">
      <c r="B29" s="35"/>
    </row>
    <row r="30" spans="1:3" x14ac:dyDescent="0.3">
      <c r="B30" s="35"/>
    </row>
    <row r="31" spans="1:3" x14ac:dyDescent="0.3">
      <c r="B31" t="s">
        <v>103</v>
      </c>
    </row>
    <row r="32" spans="1:3" x14ac:dyDescent="0.3">
      <c r="B32" t="s">
        <v>102</v>
      </c>
    </row>
    <row r="34" spans="1:1" x14ac:dyDescent="0.3">
      <c r="A34" s="14" t="s">
        <v>106</v>
      </c>
    </row>
    <row r="65" spans="2:2" x14ac:dyDescent="0.3">
      <c r="B65" s="40" t="s">
        <v>73</v>
      </c>
    </row>
  </sheetData>
  <pageMargins left="0.25" right="0.25" top="0.75" bottom="0.75" header="0.3" footer="0.3"/>
  <pageSetup scale="61" fitToHeight="0" orientation="landscape" r:id="rId1"/>
  <rowBreaks count="1" manualBreakCount="1">
    <brk id="2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AA1D4-2FB2-45D0-969E-D723D2BBF985}">
  <dimension ref="A1:H22"/>
  <sheetViews>
    <sheetView workbookViewId="0">
      <selection activeCell="B11" sqref="B11"/>
    </sheetView>
  </sheetViews>
  <sheetFormatPr defaultRowHeight="14.4" x14ac:dyDescent="0.3"/>
  <cols>
    <col min="2" max="2" width="54.109375" customWidth="1"/>
    <col min="3" max="3" width="12.5546875" bestFit="1" customWidth="1"/>
    <col min="4" max="4" width="18.5546875" bestFit="1" customWidth="1"/>
    <col min="5" max="6" width="19.109375" customWidth="1"/>
    <col min="7" max="7" width="18.88671875" customWidth="1"/>
  </cols>
  <sheetData>
    <row r="1" spans="1:8" x14ac:dyDescent="0.3">
      <c r="A1" t="s">
        <v>77</v>
      </c>
    </row>
    <row r="2" spans="1:8" x14ac:dyDescent="0.3">
      <c r="A2" t="s">
        <v>95</v>
      </c>
    </row>
    <row r="3" spans="1:8" x14ac:dyDescent="0.3">
      <c r="A3" t="s">
        <v>96</v>
      </c>
    </row>
    <row r="4" spans="1:8" x14ac:dyDescent="0.3">
      <c r="A4" s="40" t="s">
        <v>90</v>
      </c>
    </row>
    <row r="5" spans="1:8" ht="15" thickBot="1" x14ac:dyDescent="0.35"/>
    <row r="6" spans="1:8" x14ac:dyDescent="0.3">
      <c r="B6" s="40" t="s">
        <v>83</v>
      </c>
      <c r="C6" s="105" t="s">
        <v>82</v>
      </c>
      <c r="D6" s="106"/>
      <c r="E6" s="106"/>
      <c r="F6" s="106"/>
      <c r="G6" s="107"/>
    </row>
    <row r="7" spans="1:8" x14ac:dyDescent="0.3">
      <c r="B7" s="6" t="s">
        <v>84</v>
      </c>
      <c r="C7" s="73" t="s">
        <v>10</v>
      </c>
      <c r="D7" s="73" t="s">
        <v>7</v>
      </c>
      <c r="E7" s="73" t="s">
        <v>11</v>
      </c>
      <c r="F7" s="73" t="s">
        <v>92</v>
      </c>
      <c r="G7" s="73" t="s">
        <v>8</v>
      </c>
    </row>
    <row r="8" spans="1:8" x14ac:dyDescent="0.3">
      <c r="B8" s="6" t="s">
        <v>85</v>
      </c>
      <c r="C8" s="87" t="s">
        <v>89</v>
      </c>
      <c r="D8" s="87" t="s">
        <v>89</v>
      </c>
      <c r="E8" s="87" t="s">
        <v>89</v>
      </c>
      <c r="F8" s="87" t="s">
        <v>89</v>
      </c>
      <c r="G8" s="87" t="s">
        <v>89</v>
      </c>
    </row>
    <row r="9" spans="1:8" hidden="1" x14ac:dyDescent="0.3">
      <c r="B9" s="87" t="s">
        <v>93</v>
      </c>
      <c r="C9" s="87" t="s">
        <v>18</v>
      </c>
      <c r="D9" s="87" t="s">
        <v>18</v>
      </c>
      <c r="E9" s="87" t="s">
        <v>18</v>
      </c>
      <c r="F9" s="87" t="s">
        <v>18</v>
      </c>
      <c r="G9" s="87" t="s">
        <v>18</v>
      </c>
    </row>
    <row r="10" spans="1:8" hidden="1" x14ac:dyDescent="0.3">
      <c r="B10" s="87" t="s">
        <v>86</v>
      </c>
      <c r="C10" s="87" t="s">
        <v>18</v>
      </c>
      <c r="D10" s="87" t="s">
        <v>18</v>
      </c>
      <c r="E10" s="87" t="s">
        <v>18</v>
      </c>
      <c r="F10" s="87" t="s">
        <v>18</v>
      </c>
      <c r="G10" s="87" t="s">
        <v>18</v>
      </c>
    </row>
    <row r="11" spans="1:8" x14ac:dyDescent="0.3">
      <c r="B11" s="99" t="s">
        <v>94</v>
      </c>
      <c r="C11" s="96">
        <v>1287.06</v>
      </c>
      <c r="D11" s="96">
        <v>1266.6300000000001</v>
      </c>
      <c r="E11" s="96">
        <v>1266.6300000000001</v>
      </c>
      <c r="F11" s="96">
        <v>1115.3499999999999</v>
      </c>
      <c r="G11" s="96">
        <v>1185.48</v>
      </c>
    </row>
    <row r="13" spans="1:8" hidden="1" x14ac:dyDescent="0.3">
      <c r="B13" s="17" t="s">
        <v>87</v>
      </c>
    </row>
    <row r="15" spans="1:8" ht="79.2" customHeight="1" x14ac:dyDescent="0.3">
      <c r="B15" s="108" t="s">
        <v>88</v>
      </c>
      <c r="C15" s="108"/>
      <c r="D15" s="108"/>
      <c r="E15" s="108"/>
      <c r="F15" s="108"/>
      <c r="G15" s="108"/>
      <c r="H15" s="108"/>
    </row>
    <row r="18" spans="2:7" ht="15" thickBot="1" x14ac:dyDescent="0.35"/>
    <row r="19" spans="2:7" ht="15" thickBot="1" x14ac:dyDescent="0.35">
      <c r="B19" s="63" t="s">
        <v>54</v>
      </c>
      <c r="C19" s="109" t="s">
        <v>91</v>
      </c>
      <c r="D19" s="110"/>
      <c r="E19" s="110"/>
      <c r="F19" s="110"/>
      <c r="G19" s="111"/>
    </row>
    <row r="20" spans="2:7" ht="37.799999999999997" customHeight="1" x14ac:dyDescent="0.3">
      <c r="B20" s="41" t="s">
        <v>47</v>
      </c>
      <c r="C20" s="83" t="s">
        <v>10</v>
      </c>
      <c r="D20" s="84" t="s">
        <v>7</v>
      </c>
      <c r="E20" s="84" t="s">
        <v>11</v>
      </c>
      <c r="F20" s="97" t="s">
        <v>92</v>
      </c>
      <c r="G20" s="85" t="s">
        <v>8</v>
      </c>
    </row>
    <row r="21" spans="2:7" x14ac:dyDescent="0.3">
      <c r="B21" s="42" t="s">
        <v>48</v>
      </c>
      <c r="C21" s="44">
        <v>600</v>
      </c>
      <c r="D21" s="43">
        <v>292</v>
      </c>
      <c r="E21" s="43">
        <v>25</v>
      </c>
      <c r="F21" s="98">
        <v>1248</v>
      </c>
      <c r="G21" s="45">
        <v>160</v>
      </c>
    </row>
    <row r="22" spans="2:7" x14ac:dyDescent="0.3">
      <c r="B22" s="39" t="s">
        <v>94</v>
      </c>
      <c r="C22" s="90">
        <f>C11*C21</f>
        <v>772236</v>
      </c>
      <c r="D22" s="91">
        <f>D11*D21</f>
        <v>369855.96</v>
      </c>
      <c r="E22" s="91">
        <f>E11*E21</f>
        <v>31665.750000000004</v>
      </c>
      <c r="F22" s="91">
        <f>F11*F21</f>
        <v>1391956.7999999998</v>
      </c>
      <c r="G22" s="92">
        <f>G11*G21</f>
        <v>189676.79999999999</v>
      </c>
    </row>
  </sheetData>
  <mergeCells count="3">
    <mergeCell ref="C6:G6"/>
    <mergeCell ref="B15:H15"/>
    <mergeCell ref="C19:G19"/>
  </mergeCells>
  <conditionalFormatting sqref="C22">
    <cfRule type="cellIs" dxfId="21" priority="4" operator="equal">
      <formula>#REF!</formula>
    </cfRule>
  </conditionalFormatting>
  <conditionalFormatting sqref="D22">
    <cfRule type="cellIs" dxfId="20" priority="3" operator="equal">
      <formula>#REF!</formula>
    </cfRule>
  </conditionalFormatting>
  <conditionalFormatting sqref="E22:F22">
    <cfRule type="cellIs" dxfId="19" priority="1" operator="equal">
      <formula>#REF!</formula>
    </cfRule>
  </conditionalFormatting>
  <conditionalFormatting sqref="G22">
    <cfRule type="cellIs" dxfId="18" priority="2"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626E-2105-476E-9A07-4FDCC5E3C492}">
  <dimension ref="A1:H24"/>
  <sheetViews>
    <sheetView workbookViewId="0">
      <selection activeCell="B8" sqref="B8"/>
    </sheetView>
  </sheetViews>
  <sheetFormatPr defaultRowHeight="14.4" x14ac:dyDescent="0.3"/>
  <cols>
    <col min="2" max="2" width="54.109375" customWidth="1"/>
    <col min="3" max="3" width="12.5546875" bestFit="1" customWidth="1"/>
    <col min="4" max="4" width="18.5546875" bestFit="1" customWidth="1"/>
    <col min="5" max="5" width="19.109375" customWidth="1"/>
    <col min="6" max="6" width="21.88671875" bestFit="1" customWidth="1"/>
    <col min="7" max="7" width="18.88671875" customWidth="1"/>
  </cols>
  <sheetData>
    <row r="1" spans="1:7" x14ac:dyDescent="0.3">
      <c r="A1" t="s">
        <v>77</v>
      </c>
    </row>
    <row r="2" spans="1:7" x14ac:dyDescent="0.3">
      <c r="A2" t="s">
        <v>81</v>
      </c>
    </row>
    <row r="3" spans="1:7" x14ac:dyDescent="0.3">
      <c r="A3" t="s">
        <v>78</v>
      </c>
    </row>
    <row r="4" spans="1:7" x14ac:dyDescent="0.3">
      <c r="A4" t="s">
        <v>79</v>
      </c>
    </row>
    <row r="5" spans="1:7" x14ac:dyDescent="0.3">
      <c r="A5" t="s">
        <v>80</v>
      </c>
    </row>
    <row r="6" spans="1:7" x14ac:dyDescent="0.3">
      <c r="A6" s="40" t="s">
        <v>90</v>
      </c>
    </row>
    <row r="7" spans="1:7" ht="15" thickBot="1" x14ac:dyDescent="0.35"/>
    <row r="8" spans="1:7" x14ac:dyDescent="0.3">
      <c r="B8" s="40" t="s">
        <v>83</v>
      </c>
      <c r="C8" s="105" t="s">
        <v>82</v>
      </c>
      <c r="D8" s="106"/>
      <c r="E8" s="106"/>
      <c r="F8" s="106"/>
      <c r="G8" s="107"/>
    </row>
    <row r="9" spans="1:7" x14ac:dyDescent="0.3">
      <c r="B9" s="6" t="s">
        <v>84</v>
      </c>
      <c r="C9" s="73" t="s">
        <v>10</v>
      </c>
      <c r="D9" s="73" t="s">
        <v>7</v>
      </c>
      <c r="E9" s="73" t="s">
        <v>11</v>
      </c>
      <c r="F9" s="73" t="s">
        <v>92</v>
      </c>
      <c r="G9" s="73" t="s">
        <v>8</v>
      </c>
    </row>
    <row r="10" spans="1:7" x14ac:dyDescent="0.3">
      <c r="B10" s="6" t="s">
        <v>85</v>
      </c>
      <c r="C10" s="87" t="s">
        <v>89</v>
      </c>
      <c r="D10" s="87" t="s">
        <v>89</v>
      </c>
      <c r="E10" s="87" t="s">
        <v>89</v>
      </c>
      <c r="F10" s="87" t="s">
        <v>89</v>
      </c>
      <c r="G10" s="87" t="s">
        <v>89</v>
      </c>
    </row>
    <row r="11" spans="1:7" x14ac:dyDescent="0.3">
      <c r="B11" s="6" t="s">
        <v>93</v>
      </c>
      <c r="C11" s="94" t="s">
        <v>18</v>
      </c>
      <c r="D11" s="94" t="s">
        <v>18</v>
      </c>
      <c r="E11" s="94" t="s">
        <v>18</v>
      </c>
      <c r="F11" s="94" t="s">
        <v>18</v>
      </c>
      <c r="G11" s="94" t="s">
        <v>18</v>
      </c>
    </row>
    <row r="12" spans="1:7" x14ac:dyDescent="0.3">
      <c r="B12" s="6" t="s">
        <v>86</v>
      </c>
      <c r="C12" s="94" t="s">
        <v>18</v>
      </c>
      <c r="D12" s="94" t="s">
        <v>18</v>
      </c>
      <c r="E12" s="94" t="s">
        <v>18</v>
      </c>
      <c r="F12" s="94" t="s">
        <v>18</v>
      </c>
      <c r="G12" s="94" t="s">
        <v>18</v>
      </c>
    </row>
    <row r="13" spans="1:7" x14ac:dyDescent="0.3">
      <c r="B13" s="95" t="s">
        <v>94</v>
      </c>
      <c r="C13" s="96">
        <v>920.39</v>
      </c>
      <c r="D13" s="96">
        <v>930.48</v>
      </c>
      <c r="E13" s="96">
        <v>900.5</v>
      </c>
      <c r="F13" s="96">
        <v>924.67</v>
      </c>
      <c r="G13" s="96">
        <v>899.4</v>
      </c>
    </row>
    <row r="15" spans="1:7" hidden="1" x14ac:dyDescent="0.3">
      <c r="B15" s="17" t="s">
        <v>87</v>
      </c>
    </row>
    <row r="17" spans="2:8" ht="79.2" customHeight="1" x14ac:dyDescent="0.3">
      <c r="B17" s="108" t="s">
        <v>88</v>
      </c>
      <c r="C17" s="108"/>
      <c r="D17" s="108"/>
      <c r="E17" s="108"/>
      <c r="F17" s="108"/>
      <c r="G17" s="108"/>
      <c r="H17" s="108"/>
    </row>
    <row r="20" spans="2:8" ht="15" thickBot="1" x14ac:dyDescent="0.35"/>
    <row r="21" spans="2:8" ht="15" thickBot="1" x14ac:dyDescent="0.35">
      <c r="B21" s="63" t="s">
        <v>54</v>
      </c>
      <c r="C21" s="109" t="s">
        <v>91</v>
      </c>
      <c r="D21" s="110"/>
      <c r="E21" s="110"/>
      <c r="F21" s="110"/>
      <c r="G21" s="111"/>
    </row>
    <row r="22" spans="2:8" ht="37.799999999999997" customHeight="1" x14ac:dyDescent="0.3">
      <c r="B22" s="41" t="s">
        <v>47</v>
      </c>
      <c r="C22" s="83" t="s">
        <v>10</v>
      </c>
      <c r="D22" s="84" t="s">
        <v>7</v>
      </c>
      <c r="E22" s="84" t="s">
        <v>11</v>
      </c>
      <c r="F22" s="84" t="s">
        <v>92</v>
      </c>
      <c r="G22" s="85" t="s">
        <v>8</v>
      </c>
    </row>
    <row r="23" spans="2:8" x14ac:dyDescent="0.3">
      <c r="B23" s="42" t="s">
        <v>48</v>
      </c>
      <c r="C23" s="44">
        <v>600</v>
      </c>
      <c r="D23" s="43">
        <v>282</v>
      </c>
      <c r="E23" s="43">
        <v>25</v>
      </c>
      <c r="F23" s="82">
        <v>1500</v>
      </c>
      <c r="G23" s="45">
        <v>150</v>
      </c>
    </row>
    <row r="24" spans="2:8" x14ac:dyDescent="0.3">
      <c r="B24" s="13" t="s">
        <v>94</v>
      </c>
      <c r="C24" s="90">
        <f>C13*C23</f>
        <v>552234</v>
      </c>
      <c r="D24" s="91">
        <f>D13*D23</f>
        <v>262395.36</v>
      </c>
      <c r="E24" s="91">
        <f>E13*E23</f>
        <v>22512.5</v>
      </c>
      <c r="F24" s="91">
        <f>F13*F23</f>
        <v>1387005</v>
      </c>
      <c r="G24" s="92">
        <f>G13*G23</f>
        <v>134910</v>
      </c>
    </row>
  </sheetData>
  <mergeCells count="3">
    <mergeCell ref="B17:H17"/>
    <mergeCell ref="C8:G8"/>
    <mergeCell ref="C21:G21"/>
  </mergeCells>
  <conditionalFormatting sqref="C24:D24">
    <cfRule type="cellIs" dxfId="17" priority="9" operator="equal">
      <formula>#REF!</formula>
    </cfRule>
  </conditionalFormatting>
  <conditionalFormatting sqref="E24">
    <cfRule type="cellIs" dxfId="16" priority="6" operator="equal">
      <formula>#REF!</formula>
    </cfRule>
  </conditionalFormatting>
  <conditionalFormatting sqref="F24">
    <cfRule type="cellIs" dxfId="15" priority="7" operator="equal">
      <formula>#REF!</formula>
    </cfRule>
  </conditionalFormatting>
  <conditionalFormatting sqref="G24">
    <cfRule type="cellIs" dxfId="14" priority="8"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CB3A-6A80-4DEE-8D23-0A38752F287E}">
  <dimension ref="A1:H18"/>
  <sheetViews>
    <sheetView workbookViewId="0">
      <selection activeCell="I9" sqref="I9"/>
    </sheetView>
  </sheetViews>
  <sheetFormatPr defaultRowHeight="14.4" x14ac:dyDescent="0.3"/>
  <cols>
    <col min="1" max="1" width="33.33203125" customWidth="1"/>
  </cols>
  <sheetData>
    <row r="1" spans="1:6" ht="18" x14ac:dyDescent="0.35">
      <c r="A1" s="2" t="s">
        <v>0</v>
      </c>
    </row>
    <row r="2" spans="1:6" ht="15.6" x14ac:dyDescent="0.3">
      <c r="A2" s="65" t="s">
        <v>56</v>
      </c>
      <c r="B2" s="4" t="s">
        <v>62</v>
      </c>
    </row>
    <row r="3" spans="1:6" ht="15.6" x14ac:dyDescent="0.3">
      <c r="A3" s="65" t="s">
        <v>57</v>
      </c>
      <c r="B3" s="4" t="s">
        <v>63</v>
      </c>
    </row>
    <row r="4" spans="1:6" ht="15.6" x14ac:dyDescent="0.3">
      <c r="A4" s="65" t="s">
        <v>58</v>
      </c>
      <c r="B4" s="4" t="s">
        <v>59</v>
      </c>
    </row>
    <row r="5" spans="1:6" ht="15.6" x14ac:dyDescent="0.3">
      <c r="A5" s="65" t="s">
        <v>60</v>
      </c>
      <c r="B5" s="4" t="s">
        <v>61</v>
      </c>
    </row>
    <row r="6" spans="1:6" ht="15.6" x14ac:dyDescent="0.3">
      <c r="B6" s="1"/>
      <c r="C6" s="4"/>
      <c r="D6" s="5"/>
    </row>
    <row r="7" spans="1:6" ht="15" thickBot="1" x14ac:dyDescent="0.35">
      <c r="B7" s="112" t="s">
        <v>9</v>
      </c>
      <c r="C7" s="113"/>
      <c r="D7" s="113"/>
      <c r="E7" s="113"/>
      <c r="F7" s="114"/>
    </row>
    <row r="8" spans="1:6" ht="43.2" x14ac:dyDescent="0.3">
      <c r="A8" s="6" t="s">
        <v>1</v>
      </c>
      <c r="B8" s="7" t="s">
        <v>10</v>
      </c>
      <c r="C8" s="8" t="s">
        <v>6</v>
      </c>
      <c r="D8" s="8" t="s">
        <v>7</v>
      </c>
      <c r="E8" s="8" t="s">
        <v>11</v>
      </c>
      <c r="F8" s="9" t="s">
        <v>8</v>
      </c>
    </row>
    <row r="9" spans="1:6" x14ac:dyDescent="0.3">
      <c r="A9" s="10" t="s">
        <v>13</v>
      </c>
      <c r="B9" s="11">
        <v>830.05</v>
      </c>
      <c r="C9" s="3" t="s">
        <v>18</v>
      </c>
      <c r="D9" s="3">
        <v>830.05</v>
      </c>
      <c r="E9" s="3" t="s">
        <v>18</v>
      </c>
      <c r="F9" s="12">
        <v>891.48</v>
      </c>
    </row>
    <row r="10" spans="1:6" x14ac:dyDescent="0.3">
      <c r="A10" s="69" t="s">
        <v>12</v>
      </c>
      <c r="B10" s="11">
        <v>783</v>
      </c>
      <c r="C10" s="3">
        <v>783</v>
      </c>
      <c r="D10" s="3">
        <v>783</v>
      </c>
      <c r="E10" s="3">
        <v>783</v>
      </c>
      <c r="F10" s="12">
        <v>783</v>
      </c>
    </row>
    <row r="11" spans="1:6" x14ac:dyDescent="0.3">
      <c r="A11" s="13" t="s">
        <v>4</v>
      </c>
      <c r="B11" s="66" t="s">
        <v>18</v>
      </c>
      <c r="C11" s="67" t="s">
        <v>18</v>
      </c>
      <c r="D11" s="67" t="s">
        <v>18</v>
      </c>
      <c r="E11" s="67" t="s">
        <v>18</v>
      </c>
      <c r="F11" s="68" t="s">
        <v>18</v>
      </c>
    </row>
    <row r="12" spans="1:6" x14ac:dyDescent="0.3">
      <c r="A12" s="14" t="s">
        <v>17</v>
      </c>
      <c r="B12" s="15">
        <f>MIN(B9:B11)</f>
        <v>783</v>
      </c>
      <c r="C12" s="15">
        <f>MIN(C9:C11)</f>
        <v>783</v>
      </c>
      <c r="D12" s="15">
        <f>MIN(D9:D11)</f>
        <v>783</v>
      </c>
      <c r="E12" s="15">
        <f>MIN(E9:E11)</f>
        <v>783</v>
      </c>
      <c r="F12" s="15">
        <f>MIN(F9:F11)</f>
        <v>783</v>
      </c>
    </row>
    <row r="14" spans="1:6" x14ac:dyDescent="0.3">
      <c r="A14" s="16" t="s">
        <v>3</v>
      </c>
    </row>
    <row r="15" spans="1:6" x14ac:dyDescent="0.3">
      <c r="A15" s="17" t="s">
        <v>2</v>
      </c>
    </row>
    <row r="16" spans="1:6" x14ac:dyDescent="0.3">
      <c r="A16" s="17" t="s">
        <v>15</v>
      </c>
    </row>
    <row r="18" spans="1:8" ht="82.2" customHeight="1" x14ac:dyDescent="0.3">
      <c r="A18" s="108" t="s">
        <v>69</v>
      </c>
      <c r="B18" s="108"/>
      <c r="C18" s="108"/>
      <c r="D18" s="108"/>
      <c r="E18" s="108"/>
      <c r="F18" s="108"/>
      <c r="G18" s="108"/>
      <c r="H18" s="108"/>
    </row>
  </sheetData>
  <mergeCells count="2">
    <mergeCell ref="B7:F7"/>
    <mergeCell ref="A18:H18"/>
  </mergeCells>
  <conditionalFormatting sqref="B9:B11">
    <cfRule type="cellIs" dxfId="13" priority="6" operator="equal">
      <formula>$B$12</formula>
    </cfRule>
  </conditionalFormatting>
  <conditionalFormatting sqref="C9:C10">
    <cfRule type="cellIs" dxfId="12" priority="5" operator="equal">
      <formula>$C$12</formula>
    </cfRule>
  </conditionalFormatting>
  <conditionalFormatting sqref="C11:F11">
    <cfRule type="cellIs" dxfId="11" priority="1" operator="equal">
      <formula>$B$12</formula>
    </cfRule>
  </conditionalFormatting>
  <conditionalFormatting sqref="D9:D10">
    <cfRule type="cellIs" dxfId="10" priority="4" operator="equal">
      <formula>$D$12</formula>
    </cfRule>
  </conditionalFormatting>
  <conditionalFormatting sqref="E9:E10">
    <cfRule type="cellIs" dxfId="9" priority="3" operator="equal">
      <formula>$E$12</formula>
    </cfRule>
  </conditionalFormatting>
  <conditionalFormatting sqref="F9:F10">
    <cfRule type="cellIs" dxfId="8" priority="2" operator="equal">
      <formula>$F$12</formula>
    </cfRule>
  </conditionalFormatting>
  <dataValidations count="1">
    <dataValidation type="list" errorStyle="information" allowBlank="1" showInputMessage="1" showErrorMessage="1" sqref="A9:A11" xr:uid="{C711ECE1-33A0-441A-8803-6CADBFF2C53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workbookViewId="0">
      <selection activeCell="A15" sqref="A15:F20"/>
    </sheetView>
  </sheetViews>
  <sheetFormatPr defaultRowHeight="14.4" x14ac:dyDescent="0.3"/>
  <cols>
    <col min="1" max="1" width="33.109375" customWidth="1"/>
    <col min="2" max="5" width="15.6640625" customWidth="1"/>
    <col min="6" max="6" width="16.6640625" customWidth="1"/>
    <col min="7" max="7" width="7.5546875" bestFit="1" customWidth="1"/>
    <col min="8" max="8" width="9.109375" style="51"/>
  </cols>
  <sheetData>
    <row r="1" spans="1:6" ht="18" x14ac:dyDescent="0.35">
      <c r="A1" s="2" t="s">
        <v>0</v>
      </c>
    </row>
    <row r="2" spans="1:6" ht="15.6" x14ac:dyDescent="0.3">
      <c r="A2" s="1" t="s">
        <v>55</v>
      </c>
    </row>
    <row r="3" spans="1:6" ht="15.6" x14ac:dyDescent="0.3">
      <c r="A3" s="1" t="s">
        <v>16</v>
      </c>
    </row>
    <row r="4" spans="1:6" ht="15.6" x14ac:dyDescent="0.3">
      <c r="A4" s="1" t="s">
        <v>5</v>
      </c>
      <c r="B4" s="1"/>
    </row>
    <row r="5" spans="1:6" ht="15.6" x14ac:dyDescent="0.3">
      <c r="B5" s="1"/>
      <c r="C5" s="4"/>
      <c r="D5" s="5"/>
    </row>
    <row r="6" spans="1:6" ht="24" customHeight="1" thickBot="1" x14ac:dyDescent="0.35">
      <c r="B6" s="112" t="s">
        <v>9</v>
      </c>
      <c r="C6" s="113"/>
      <c r="D6" s="113"/>
      <c r="E6" s="113"/>
      <c r="F6" s="114"/>
    </row>
    <row r="7" spans="1:6" ht="30" customHeight="1" x14ac:dyDescent="0.3">
      <c r="A7" s="6" t="s">
        <v>1</v>
      </c>
      <c r="B7" s="7" t="s">
        <v>10</v>
      </c>
      <c r="C7" s="8" t="s">
        <v>6</v>
      </c>
      <c r="D7" s="8" t="s">
        <v>7</v>
      </c>
      <c r="E7" s="8" t="s">
        <v>11</v>
      </c>
      <c r="F7" s="9" t="s">
        <v>8</v>
      </c>
    </row>
    <row r="8" spans="1:6" ht="30" customHeight="1" x14ac:dyDescent="0.3">
      <c r="A8" s="10" t="s">
        <v>14</v>
      </c>
      <c r="B8" s="11" t="s">
        <v>18</v>
      </c>
      <c r="C8" s="3" t="s">
        <v>18</v>
      </c>
      <c r="D8" s="3" t="s">
        <v>18</v>
      </c>
      <c r="E8" s="3" t="s">
        <v>18</v>
      </c>
      <c r="F8" s="12" t="s">
        <v>18</v>
      </c>
    </row>
    <row r="9" spans="1:6" ht="30" customHeight="1" x14ac:dyDescent="0.3">
      <c r="A9" s="10" t="s">
        <v>4</v>
      </c>
      <c r="B9" s="11" t="s">
        <v>18</v>
      </c>
      <c r="C9" s="3" t="s">
        <v>18</v>
      </c>
      <c r="D9" s="3" t="s">
        <v>18</v>
      </c>
      <c r="E9" s="3" t="s">
        <v>18</v>
      </c>
      <c r="F9" s="12" t="s">
        <v>18</v>
      </c>
    </row>
    <row r="10" spans="1:6" ht="30" customHeight="1" x14ac:dyDescent="0.3">
      <c r="A10" s="39" t="s">
        <v>12</v>
      </c>
      <c r="B10" s="36">
        <v>688</v>
      </c>
      <c r="C10" s="37">
        <v>688</v>
      </c>
      <c r="D10" s="37">
        <v>688</v>
      </c>
      <c r="E10" s="37">
        <v>688</v>
      </c>
      <c r="F10" s="38">
        <v>688</v>
      </c>
    </row>
    <row r="12" spans="1:6" x14ac:dyDescent="0.3">
      <c r="A12" s="16" t="s">
        <v>46</v>
      </c>
    </row>
    <row r="13" spans="1:6" x14ac:dyDescent="0.3">
      <c r="A13" s="17"/>
    </row>
    <row r="14" spans="1:6" x14ac:dyDescent="0.3">
      <c r="A14" s="17"/>
    </row>
    <row r="15" spans="1:6" ht="15" thickBot="1" x14ac:dyDescent="0.35">
      <c r="A15" s="63" t="s">
        <v>54</v>
      </c>
      <c r="B15" s="112" t="s">
        <v>49</v>
      </c>
      <c r="C15" s="113"/>
      <c r="D15" s="113"/>
      <c r="E15" s="113"/>
      <c r="F15" s="114"/>
    </row>
    <row r="16" spans="1:6" ht="28.8" x14ac:dyDescent="0.3">
      <c r="A16" s="41" t="s">
        <v>47</v>
      </c>
      <c r="B16" s="7" t="s">
        <v>10</v>
      </c>
      <c r="C16" s="8" t="s">
        <v>6</v>
      </c>
      <c r="D16" s="8" t="s">
        <v>7</v>
      </c>
      <c r="E16" s="8" t="s">
        <v>11</v>
      </c>
      <c r="F16" s="9" t="s">
        <v>8</v>
      </c>
    </row>
    <row r="17" spans="1:8" x14ac:dyDescent="0.3">
      <c r="A17" s="42" t="s">
        <v>48</v>
      </c>
      <c r="B17" s="44">
        <v>600</v>
      </c>
      <c r="C17" s="43">
        <v>200</v>
      </c>
      <c r="D17" s="43">
        <v>250</v>
      </c>
      <c r="E17" s="43">
        <v>25</v>
      </c>
      <c r="F17" s="45">
        <v>180</v>
      </c>
      <c r="G17" s="49">
        <f>SUM(B17:F17)</f>
        <v>1255</v>
      </c>
      <c r="H17" s="51" t="s">
        <v>51</v>
      </c>
    </row>
    <row r="18" spans="1:8" x14ac:dyDescent="0.3">
      <c r="A18" s="10" t="s">
        <v>14</v>
      </c>
      <c r="B18" s="11" t="s">
        <v>18</v>
      </c>
      <c r="C18" s="3" t="s">
        <v>18</v>
      </c>
      <c r="D18" s="3" t="s">
        <v>18</v>
      </c>
      <c r="E18" s="3" t="s">
        <v>18</v>
      </c>
      <c r="F18" s="12" t="s">
        <v>18</v>
      </c>
    </row>
    <row r="19" spans="1:8" x14ac:dyDescent="0.3">
      <c r="A19" s="10" t="s">
        <v>4</v>
      </c>
      <c r="B19" s="11" t="s">
        <v>18</v>
      </c>
      <c r="C19" s="3" t="s">
        <v>18</v>
      </c>
      <c r="D19" s="3" t="s">
        <v>18</v>
      </c>
      <c r="E19" s="3" t="s">
        <v>18</v>
      </c>
      <c r="F19" s="12" t="s">
        <v>18</v>
      </c>
    </row>
    <row r="20" spans="1:8" x14ac:dyDescent="0.3">
      <c r="A20" s="13" t="s">
        <v>12</v>
      </c>
      <c r="B20" s="46">
        <f>B10*B17</f>
        <v>412800</v>
      </c>
      <c r="C20" s="47">
        <f t="shared" ref="C20:F20" si="0">C10*C17</f>
        <v>137600</v>
      </c>
      <c r="D20" s="47">
        <f t="shared" si="0"/>
        <v>172000</v>
      </c>
      <c r="E20" s="47">
        <f t="shared" si="0"/>
        <v>17200</v>
      </c>
      <c r="F20" s="48">
        <f t="shared" si="0"/>
        <v>123840</v>
      </c>
      <c r="G20" s="50">
        <f>SUM(B20:F20)/G17</f>
        <v>688</v>
      </c>
      <c r="H20" s="51" t="s">
        <v>50</v>
      </c>
    </row>
    <row r="22" spans="1:8" ht="68.25" customHeight="1" x14ac:dyDescent="0.3">
      <c r="A22" s="108" t="s">
        <v>52</v>
      </c>
      <c r="B22" s="108"/>
      <c r="C22" s="108"/>
      <c r="D22" s="108"/>
      <c r="E22" s="108"/>
      <c r="F22" s="108"/>
      <c r="G22" s="108"/>
      <c r="H22" s="108"/>
    </row>
    <row r="23" spans="1:8" x14ac:dyDescent="0.3">
      <c r="A23" s="64"/>
      <c r="B23" s="64"/>
      <c r="C23" s="64"/>
      <c r="D23" s="64"/>
      <c r="E23" s="64"/>
      <c r="F23" s="64"/>
      <c r="G23" s="64"/>
      <c r="H23" s="64"/>
    </row>
    <row r="24" spans="1:8" x14ac:dyDescent="0.3">
      <c r="A24" s="64"/>
      <c r="B24" s="64"/>
      <c r="C24" s="64"/>
      <c r="D24" s="64"/>
      <c r="E24" s="64"/>
      <c r="F24" s="64"/>
      <c r="G24" s="64"/>
      <c r="H24" s="64"/>
    </row>
    <row r="25" spans="1:8" x14ac:dyDescent="0.3">
      <c r="A25" s="40" t="s">
        <v>53</v>
      </c>
    </row>
    <row r="26" spans="1:8" ht="15" thickBot="1" x14ac:dyDescent="0.35">
      <c r="A26" s="115" t="s">
        <v>67</v>
      </c>
      <c r="B26" s="112" t="s">
        <v>9</v>
      </c>
      <c r="C26" s="113"/>
      <c r="D26" s="113"/>
      <c r="E26" s="113"/>
      <c r="F26" s="114"/>
    </row>
    <row r="27" spans="1:8" ht="28.8" x14ac:dyDescent="0.3">
      <c r="A27" s="116"/>
      <c r="B27" s="7" t="s">
        <v>10</v>
      </c>
      <c r="C27" s="8" t="s">
        <v>6</v>
      </c>
      <c r="D27" s="8" t="s">
        <v>7</v>
      </c>
      <c r="E27" s="8" t="s">
        <v>11</v>
      </c>
      <c r="F27" s="9" t="s">
        <v>8</v>
      </c>
    </row>
    <row r="28" spans="1:8" x14ac:dyDescent="0.3">
      <c r="A28" s="53" t="s">
        <v>64</v>
      </c>
      <c r="B28" s="57">
        <v>578</v>
      </c>
      <c r="C28" s="58">
        <v>578</v>
      </c>
      <c r="D28" s="58">
        <v>578</v>
      </c>
      <c r="E28" s="58">
        <v>578</v>
      </c>
      <c r="F28" s="59">
        <v>578</v>
      </c>
    </row>
    <row r="29" spans="1:8" x14ac:dyDescent="0.3">
      <c r="A29" s="54" t="s">
        <v>65</v>
      </c>
      <c r="B29" s="60">
        <f>B10-B28</f>
        <v>110</v>
      </c>
      <c r="C29" s="61">
        <f t="shared" ref="C29:F29" si="1">C10-C28</f>
        <v>110</v>
      </c>
      <c r="D29" s="61">
        <f t="shared" si="1"/>
        <v>110</v>
      </c>
      <c r="E29" s="61">
        <f t="shared" si="1"/>
        <v>110</v>
      </c>
      <c r="F29" s="59">
        <f t="shared" si="1"/>
        <v>110</v>
      </c>
    </row>
    <row r="30" spans="1:8" x14ac:dyDescent="0.3">
      <c r="A30" s="55" t="s">
        <v>66</v>
      </c>
      <c r="B30" s="56">
        <f>B29/B28</f>
        <v>0.19031141868512111</v>
      </c>
      <c r="C30" s="52">
        <f t="shared" ref="C30:F30" si="2">C29/C28</f>
        <v>0.19031141868512111</v>
      </c>
      <c r="D30" s="52">
        <f t="shared" si="2"/>
        <v>0.19031141868512111</v>
      </c>
      <c r="E30" s="52">
        <f t="shared" si="2"/>
        <v>0.19031141868512111</v>
      </c>
      <c r="F30" s="62">
        <f t="shared" si="2"/>
        <v>0.19031141868512111</v>
      </c>
    </row>
  </sheetData>
  <mergeCells count="5">
    <mergeCell ref="B6:F6"/>
    <mergeCell ref="B15:F15"/>
    <mergeCell ref="A22:H22"/>
    <mergeCell ref="A26:A27"/>
    <mergeCell ref="B26:F26"/>
  </mergeCells>
  <conditionalFormatting sqref="B8:C10 D9:F9">
    <cfRule type="cellIs" dxfId="7" priority="14" operator="equal">
      <formula>#REF!</formula>
    </cfRule>
  </conditionalFormatting>
  <conditionalFormatting sqref="B18:F20">
    <cfRule type="cellIs" dxfId="6" priority="1" operator="equal">
      <formula>#REF!</formula>
    </cfRule>
  </conditionalFormatting>
  <conditionalFormatting sqref="D8 D10">
    <cfRule type="cellIs" dxfId="5" priority="11" operator="equal">
      <formula>#REF!</formula>
    </cfRule>
  </conditionalFormatting>
  <conditionalFormatting sqref="E8:F8 E10:F10">
    <cfRule type="cellIs" dxfId="4" priority="12" operator="equal">
      <formula>#REF!</formula>
    </cfRule>
  </conditionalFormatting>
  <dataValidations count="1">
    <dataValidation type="list" allowBlank="1" showInputMessage="1" showErrorMessage="1" sqref="A8:A10" xr:uid="{00000000-0002-0000-0300-000000000000}">
      <formula1>#REF!</formula1>
    </dataValidation>
  </dataValidations>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1"/>
  <sheetViews>
    <sheetView workbookViewId="0">
      <selection activeCell="C24" sqref="C24"/>
    </sheetView>
  </sheetViews>
  <sheetFormatPr defaultRowHeight="14.4" x14ac:dyDescent="0.3"/>
  <cols>
    <col min="1" max="1" width="33.109375" customWidth="1"/>
    <col min="2" max="5" width="15.6640625" customWidth="1"/>
    <col min="6" max="6" width="16.6640625" customWidth="1"/>
  </cols>
  <sheetData>
    <row r="1" spans="1:6" s="19" customFormat="1" ht="13.8" x14ac:dyDescent="0.3">
      <c r="A1" s="18" t="s">
        <v>0</v>
      </c>
    </row>
    <row r="2" spans="1:6" s="19" customFormat="1" ht="13.8" x14ac:dyDescent="0.3">
      <c r="A2" s="19" t="s">
        <v>19</v>
      </c>
    </row>
    <row r="3" spans="1:6" s="19" customFormat="1" ht="13.8" x14ac:dyDescent="0.3">
      <c r="A3" s="19" t="s">
        <v>20</v>
      </c>
    </row>
    <row r="4" spans="1:6" s="19" customFormat="1" thickBot="1" x14ac:dyDescent="0.35">
      <c r="A4" s="19" t="s">
        <v>21</v>
      </c>
    </row>
    <row r="5" spans="1:6" s="19" customFormat="1" ht="55.8" thickBot="1" x14ac:dyDescent="0.35">
      <c r="A5" s="20" t="s">
        <v>1</v>
      </c>
      <c r="B5" s="21" t="s">
        <v>22</v>
      </c>
      <c r="C5" s="21" t="s">
        <v>23</v>
      </c>
      <c r="D5" s="21" t="s">
        <v>24</v>
      </c>
      <c r="E5" s="21" t="s">
        <v>25</v>
      </c>
      <c r="F5" s="21" t="s">
        <v>26</v>
      </c>
    </row>
    <row r="6" spans="1:6" s="19" customFormat="1" ht="30" customHeight="1" x14ac:dyDescent="0.3">
      <c r="A6" s="22" t="s">
        <v>27</v>
      </c>
      <c r="B6" s="23">
        <v>616</v>
      </c>
      <c r="C6" s="23">
        <v>616</v>
      </c>
      <c r="D6" s="23">
        <v>616</v>
      </c>
      <c r="E6" s="23">
        <v>616</v>
      </c>
      <c r="F6" s="24">
        <v>616</v>
      </c>
    </row>
    <row r="7" spans="1:6" s="19" customFormat="1" ht="30" customHeight="1" x14ac:dyDescent="0.3">
      <c r="A7" s="25" t="s">
        <v>12</v>
      </c>
      <c r="B7" s="26">
        <v>578</v>
      </c>
      <c r="C7" s="26">
        <v>578</v>
      </c>
      <c r="D7" s="26">
        <v>578</v>
      </c>
      <c r="E7" s="26">
        <v>578</v>
      </c>
      <c r="F7" s="27">
        <v>578</v>
      </c>
    </row>
    <row r="8" spans="1:6" s="19" customFormat="1" ht="30" customHeight="1" x14ac:dyDescent="0.3">
      <c r="A8" s="22" t="s">
        <v>14</v>
      </c>
      <c r="B8" s="23" t="s">
        <v>28</v>
      </c>
      <c r="C8" s="23" t="s">
        <v>28</v>
      </c>
      <c r="D8" s="23" t="s">
        <v>28</v>
      </c>
      <c r="E8" s="23" t="s">
        <v>28</v>
      </c>
      <c r="F8" s="23" t="s">
        <v>28</v>
      </c>
    </row>
    <row r="9" spans="1:6" s="19" customFormat="1" ht="30" customHeight="1" x14ac:dyDescent="0.3">
      <c r="A9" s="28" t="s">
        <v>4</v>
      </c>
      <c r="B9" s="29" t="s">
        <v>28</v>
      </c>
      <c r="C9" s="23" t="s">
        <v>28</v>
      </c>
      <c r="D9" s="23" t="s">
        <v>28</v>
      </c>
      <c r="E9" s="23" t="s">
        <v>28</v>
      </c>
      <c r="F9" s="23" t="s">
        <v>28</v>
      </c>
    </row>
    <row r="10" spans="1:6" s="19" customFormat="1" ht="13.8" x14ac:dyDescent="0.3"/>
    <row r="11" spans="1:6" s="19" customFormat="1" ht="13.8" x14ac:dyDescent="0.3">
      <c r="A11" s="30" t="s">
        <v>29</v>
      </c>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topLeftCell="A4" workbookViewId="0">
      <selection activeCell="D33" sqref="D33:D34"/>
    </sheetView>
  </sheetViews>
  <sheetFormatPr defaultRowHeight="14.4" x14ac:dyDescent="0.3"/>
  <cols>
    <col min="1" max="1" width="25.109375" customWidth="1"/>
    <col min="2" max="2" width="16.6640625" customWidth="1"/>
    <col min="3" max="9" width="15.6640625" customWidth="1"/>
  </cols>
  <sheetData>
    <row r="1" spans="1:9" ht="15.9" customHeight="1" x14ac:dyDescent="0.35">
      <c r="A1" s="2" t="s">
        <v>0</v>
      </c>
      <c r="B1" s="2"/>
    </row>
    <row r="2" spans="1:9" ht="15.9" customHeight="1" x14ac:dyDescent="0.3">
      <c r="A2" s="4" t="s">
        <v>63</v>
      </c>
      <c r="B2" s="4"/>
    </row>
    <row r="3" spans="1:9" ht="15.9" customHeight="1" x14ac:dyDescent="0.3">
      <c r="A3" s="74" t="s">
        <v>54</v>
      </c>
      <c r="B3" s="74"/>
    </row>
    <row r="4" spans="1:9" ht="15.9" customHeight="1" x14ac:dyDescent="0.3"/>
    <row r="5" spans="1:9" ht="15.9" customHeight="1" x14ac:dyDescent="0.3">
      <c r="A5" s="75"/>
      <c r="B5" s="76">
        <v>2013</v>
      </c>
      <c r="C5" s="76">
        <v>2014</v>
      </c>
      <c r="D5" s="76">
        <v>2015</v>
      </c>
      <c r="E5" s="76">
        <v>2016</v>
      </c>
      <c r="F5" s="76">
        <v>2017</v>
      </c>
      <c r="G5" s="76">
        <v>2018</v>
      </c>
      <c r="H5" s="76">
        <v>2019</v>
      </c>
    </row>
    <row r="6" spans="1:9" s="34" customFormat="1" ht="15" thickBot="1" x14ac:dyDescent="0.35">
      <c r="A6" s="77" t="s">
        <v>74</v>
      </c>
      <c r="B6" s="78" t="s">
        <v>75</v>
      </c>
      <c r="C6" s="78" t="s">
        <v>75</v>
      </c>
      <c r="D6" s="78" t="s">
        <v>76</v>
      </c>
      <c r="E6" s="78" t="s">
        <v>76</v>
      </c>
      <c r="F6" s="78" t="s">
        <v>76</v>
      </c>
      <c r="G6" s="78" t="s">
        <v>76</v>
      </c>
      <c r="H6" s="78" t="s">
        <v>75</v>
      </c>
      <c r="I6" s="79"/>
    </row>
    <row r="7" spans="1:9" ht="15.9" customHeight="1" x14ac:dyDescent="0.3">
      <c r="A7" s="81" t="s">
        <v>10</v>
      </c>
      <c r="B7" s="72">
        <v>619</v>
      </c>
      <c r="C7" s="72">
        <v>600</v>
      </c>
      <c r="D7" s="72">
        <v>618</v>
      </c>
      <c r="E7" s="72">
        <v>479</v>
      </c>
      <c r="F7" s="72">
        <v>578</v>
      </c>
      <c r="G7" s="72">
        <v>688</v>
      </c>
      <c r="H7" s="71">
        <v>830.05</v>
      </c>
      <c r="I7" s="51"/>
    </row>
    <row r="8" spans="1:9" ht="15.9" customHeight="1" x14ac:dyDescent="0.3">
      <c r="A8" s="81" t="s">
        <v>6</v>
      </c>
      <c r="B8" s="72">
        <v>700</v>
      </c>
      <c r="C8" s="72"/>
      <c r="D8" s="72"/>
      <c r="E8" s="72">
        <v>479</v>
      </c>
      <c r="F8" s="72">
        <v>578</v>
      </c>
      <c r="G8" s="72">
        <v>688</v>
      </c>
      <c r="H8" s="71" t="s">
        <v>18</v>
      </c>
      <c r="I8" s="51"/>
    </row>
    <row r="9" spans="1:9" ht="15.9" customHeight="1" x14ac:dyDescent="0.3">
      <c r="A9" s="81" t="s">
        <v>7</v>
      </c>
      <c r="B9" s="72">
        <v>650</v>
      </c>
      <c r="C9" s="72">
        <v>600</v>
      </c>
      <c r="D9" s="72">
        <v>618</v>
      </c>
      <c r="E9" s="72">
        <v>479</v>
      </c>
      <c r="F9" s="72">
        <v>578</v>
      </c>
      <c r="G9" s="72">
        <v>688</v>
      </c>
      <c r="H9" s="71">
        <v>830.05</v>
      </c>
      <c r="I9" s="51"/>
    </row>
    <row r="10" spans="1:9" ht="15.9" customHeight="1" x14ac:dyDescent="0.3">
      <c r="A10" s="81" t="s">
        <v>11</v>
      </c>
      <c r="B10" s="72">
        <v>630</v>
      </c>
      <c r="C10" s="72">
        <v>600</v>
      </c>
      <c r="D10" s="72">
        <v>618</v>
      </c>
      <c r="E10" s="72">
        <v>479</v>
      </c>
      <c r="F10" s="72">
        <v>578</v>
      </c>
      <c r="G10" s="72">
        <v>688</v>
      </c>
      <c r="H10" s="71" t="s">
        <v>18</v>
      </c>
      <c r="I10" s="51"/>
    </row>
    <row r="11" spans="1:9" ht="15.9" customHeight="1" x14ac:dyDescent="0.3">
      <c r="A11" s="81" t="s">
        <v>8</v>
      </c>
      <c r="B11" s="72">
        <v>587</v>
      </c>
      <c r="C11" s="72">
        <v>600</v>
      </c>
      <c r="D11" s="72">
        <v>618</v>
      </c>
      <c r="E11" s="72">
        <v>479</v>
      </c>
      <c r="F11" s="72">
        <v>578</v>
      </c>
      <c r="G11" s="72">
        <v>688</v>
      </c>
      <c r="H11" s="71">
        <v>891.48</v>
      </c>
      <c r="I11" s="51"/>
    </row>
    <row r="12" spans="1:9" ht="15.9" customHeight="1" x14ac:dyDescent="0.3">
      <c r="A12" s="81" t="s">
        <v>72</v>
      </c>
      <c r="B12" s="72">
        <v>579</v>
      </c>
      <c r="C12" s="72"/>
      <c r="D12" s="72"/>
      <c r="E12" s="72"/>
      <c r="F12" s="72"/>
      <c r="G12" s="72"/>
      <c r="H12" s="71"/>
    </row>
    <row r="13" spans="1:9" ht="15.9" customHeight="1" x14ac:dyDescent="0.3">
      <c r="H13" s="80"/>
    </row>
    <row r="14" spans="1:9" ht="15.9" customHeight="1" x14ac:dyDescent="0.3">
      <c r="H14" s="80"/>
    </row>
    <row r="15" spans="1:9" ht="15.9" customHeight="1" x14ac:dyDescent="0.3">
      <c r="H15" s="80"/>
    </row>
    <row r="16" spans="1:9" ht="15.9" customHeight="1" x14ac:dyDescent="0.3">
      <c r="H16" s="80"/>
    </row>
    <row r="17" spans="8:8" ht="15.9" customHeight="1" x14ac:dyDescent="0.3">
      <c r="H17" s="80"/>
    </row>
    <row r="18" spans="8:8" ht="15.9" customHeight="1" x14ac:dyDescent="0.3"/>
    <row r="19" spans="8:8" ht="15.9" customHeight="1" x14ac:dyDescent="0.3"/>
    <row r="20" spans="8:8" ht="15.9" customHeight="1" x14ac:dyDescent="0.3"/>
  </sheetData>
  <conditionalFormatting sqref="H7">
    <cfRule type="cellIs" dxfId="3" priority="6" operator="equal">
      <formula>#REF!</formula>
    </cfRule>
  </conditionalFormatting>
  <conditionalFormatting sqref="H8">
    <cfRule type="cellIs" dxfId="2" priority="5" operator="equal">
      <formula>#REF!</formula>
    </cfRule>
  </conditionalFormatting>
  <conditionalFormatting sqref="H9">
    <cfRule type="cellIs" dxfId="1" priority="2" operator="equal">
      <formula>#REF!</formula>
    </cfRule>
  </conditionalFormatting>
  <conditionalFormatting sqref="H10:H12">
    <cfRule type="cellIs" dxfId="0" priority="1" operator="equal">
      <formula>#REF!</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2024</vt:lpstr>
      <vt:lpstr>Bid Review</vt:lpstr>
      <vt:lpstr>2023 </vt:lpstr>
      <vt:lpstr>2022</vt:lpstr>
      <vt:lpstr>2019</vt:lpstr>
      <vt:lpstr>2018</vt:lpstr>
      <vt:lpstr>2017</vt:lpstr>
      <vt:lpstr>Historical</vt:lpstr>
    </vt:vector>
  </TitlesOfParts>
  <Company>DSRSD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Louanne Ivy</dc:creator>
  <cp:lastModifiedBy>Jennifer Dyment</cp:lastModifiedBy>
  <cp:lastPrinted>2019-04-17T19:33:13Z</cp:lastPrinted>
  <dcterms:created xsi:type="dcterms:W3CDTF">2016-03-29T20:06:59Z</dcterms:created>
  <dcterms:modified xsi:type="dcterms:W3CDTF">2024-02-26T20:54:49Z</dcterms:modified>
</cp:coreProperties>
</file>